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tabRatio="757" activeTab="0"/>
  </bookViews>
  <sheets>
    <sheet name="Cycle 1" sheetId="1" r:id="rId1"/>
  </sheets>
  <definedNames/>
  <calcPr fullCalcOnLoad="1"/>
</workbook>
</file>

<file path=xl/sharedStrings.xml><?xml version="1.0" encoding="utf-8"?>
<sst xmlns="http://schemas.openxmlformats.org/spreadsheetml/2006/main" count="319" uniqueCount="68">
  <si>
    <t>Reps Achieved</t>
  </si>
  <si>
    <t>Use 90% of True, or estimated 1RM As initial training max</t>
  </si>
  <si>
    <t>Instructions:</t>
  </si>
  <si>
    <t>Each Rep Wave represents a single  4 week training block</t>
  </si>
  <si>
    <t>Run Accumulation phase first, then intensification, then realization, then deload.</t>
  </si>
  <si>
    <t>After running each phase for a rep wave, then move on to the next rep wave</t>
  </si>
  <si>
    <t>For the last set in the Realization phase, rep the weight for as many reps as possible</t>
  </si>
  <si>
    <t>Plug in AMAP reps in the calculator to calculate maxes for next cycle</t>
  </si>
  <si>
    <t xml:space="preserve">AMAP Reps </t>
  </si>
  <si>
    <t>Represents one 16-week cycle</t>
  </si>
  <si>
    <t>Training Maxes (90% 1RM)</t>
  </si>
  <si>
    <t>1RM Input</t>
  </si>
  <si>
    <t>2-3 reps shy of failure</t>
  </si>
  <si>
    <t>10+</t>
  </si>
  <si>
    <t>1-2 reps shy of failure</t>
  </si>
  <si>
    <t>-</t>
  </si>
  <si>
    <t>2-3 reps shy of failure</t>
  </si>
  <si>
    <t>1-2 reps shy of failure</t>
  </si>
  <si>
    <t>Failure</t>
  </si>
  <si>
    <t>AMAP</t>
  </si>
  <si>
    <t>2-3 reps shy of failure</t>
  </si>
  <si>
    <t>8+</t>
  </si>
  <si>
    <t>1-2 reps shy of failure</t>
  </si>
  <si>
    <t>Failure</t>
  </si>
  <si>
    <t>2-3 reps shy of failure</t>
  </si>
  <si>
    <t>5+</t>
  </si>
  <si>
    <t>1-2 reps shy of failure</t>
  </si>
  <si>
    <t>3+</t>
  </si>
  <si>
    <t>-</t>
  </si>
  <si>
    <t>Juggernaut Method Calculator</t>
  </si>
  <si>
    <t>Created by CSM 12.10.10</t>
  </si>
  <si>
    <t>Accumulation Phase</t>
  </si>
  <si>
    <t>Intensification Phase</t>
  </si>
  <si>
    <t>Realization Phase</t>
  </si>
  <si>
    <t>Deload Phase</t>
  </si>
  <si>
    <t>10 Rep Wave</t>
  </si>
  <si>
    <t>8 Rep Wave</t>
  </si>
  <si>
    <t>5 Rep Wave</t>
  </si>
  <si>
    <t>3 Rep Wave</t>
  </si>
  <si>
    <t>Bench</t>
  </si>
  <si>
    <t>Squat</t>
  </si>
  <si>
    <t>OH Press</t>
  </si>
  <si>
    <t>Deadlift</t>
  </si>
  <si>
    <t>Bench</t>
  </si>
  <si>
    <t>Squat</t>
  </si>
  <si>
    <t>OH Press</t>
  </si>
  <si>
    <t>Deadlift</t>
  </si>
  <si>
    <t>10+</t>
  </si>
  <si>
    <t>10+</t>
  </si>
  <si>
    <t>-</t>
  </si>
  <si>
    <t>-</t>
  </si>
  <si>
    <t>-</t>
  </si>
  <si>
    <t>-</t>
  </si>
  <si>
    <t>AMAP</t>
  </si>
  <si>
    <t>AMAP</t>
  </si>
  <si>
    <t>One Rep Max Calculator</t>
  </si>
  <si>
    <t>1-2 reps shy of failure</t>
  </si>
  <si>
    <t>New Training Max Calculator</t>
  </si>
  <si>
    <t>Rep Standard</t>
  </si>
  <si>
    <t>Squat</t>
  </si>
  <si>
    <t>Deadlift</t>
  </si>
  <si>
    <t>Bench</t>
  </si>
  <si>
    <t>OH Press</t>
  </si>
  <si>
    <t>Weight</t>
  </si>
  <si>
    <t>Reps</t>
  </si>
  <si>
    <t>Estimated 1RM</t>
  </si>
  <si>
    <t>Weight Used</t>
  </si>
  <si>
    <t>One Rep Max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</si>
</sst>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i/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0"/>
      <name val="Verdana"/>
      <family val="0"/>
    </font>
    <font>
      <b/>
      <sz val="20"/>
      <color indexed="8"/>
      <name val="Calibri"/>
      <family val="0"/>
    </font>
    <font>
      <b/>
      <i/>
      <sz val="13"/>
      <color indexed="8"/>
      <name val="Calibri"/>
      <family val="0"/>
    </font>
    <font>
      <b/>
      <i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1" fillId="29" borderId="7" applyNumberFormat="0" applyFont="0" applyAlignment="0" applyProtection="0"/>
    <xf numFmtId="0" fontId="36" fillId="24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textRotation="90"/>
    </xf>
    <xf numFmtId="0" fontId="10" fillId="0" borderId="28" xfId="0" applyFont="1" applyBorder="1" applyAlignment="1">
      <alignment horizontal="center" vertical="center" textRotation="90"/>
    </xf>
    <xf numFmtId="0" fontId="10" fillId="0" borderId="29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="95" zoomScaleNormal="95" zoomScalePageLayoutView="0" workbookViewId="0" topLeftCell="A1">
      <selection activeCell="J6" sqref="J6"/>
    </sheetView>
  </sheetViews>
  <sheetFormatPr defaultColWidth="11.421875" defaultRowHeight="15"/>
  <cols>
    <col min="1" max="1" width="9.140625" style="0" customWidth="1"/>
    <col min="2" max="2" width="19.140625" style="0" customWidth="1"/>
    <col min="3" max="3" width="6.7109375" style="0" bestFit="1" customWidth="1"/>
    <col min="4" max="4" width="11.421875" style="0" bestFit="1" customWidth="1"/>
    <col min="5" max="5" width="17.7109375" style="0" bestFit="1" customWidth="1"/>
    <col min="6" max="6" width="6.7109375" style="0" bestFit="1" customWidth="1"/>
    <col min="7" max="7" width="10.8515625" style="0" bestFit="1" customWidth="1"/>
    <col min="8" max="8" width="11.8515625" style="0" bestFit="1" customWidth="1"/>
    <col min="9" max="9" width="6.7109375" style="0" bestFit="1" customWidth="1"/>
    <col min="10" max="10" width="6.00390625" style="0" bestFit="1" customWidth="1"/>
    <col min="11" max="11" width="8.00390625" style="0" bestFit="1" customWidth="1"/>
    <col min="12" max="12" width="6.7109375" style="0" bestFit="1" customWidth="1"/>
    <col min="13" max="13" width="4.8515625" style="0" bestFit="1" customWidth="1"/>
    <col min="14" max="14" width="10.7109375" style="0" bestFit="1" customWidth="1"/>
    <col min="15" max="15" width="15.7109375" style="0" bestFit="1" customWidth="1"/>
    <col min="16" max="16" width="8.421875" style="0" bestFit="1" customWidth="1"/>
    <col min="17" max="17" width="15.421875" style="0" bestFit="1" customWidth="1"/>
    <col min="18" max="18" width="18.00390625" style="0" bestFit="1" customWidth="1"/>
    <col min="19" max="19" width="4.8515625" style="0" bestFit="1" customWidth="1"/>
    <col min="20" max="20" width="11.8515625" style="0" bestFit="1" customWidth="1"/>
    <col min="21" max="21" width="11.7109375" style="0" customWidth="1"/>
  </cols>
  <sheetData>
    <row r="1" spans="2:20" ht="15">
      <c r="B1" s="15" t="s">
        <v>29</v>
      </c>
      <c r="C1" s="15"/>
      <c r="N1" s="9"/>
      <c r="O1" s="9"/>
      <c r="P1" s="9"/>
      <c r="Q1" s="9"/>
      <c r="R1" s="9"/>
      <c r="S1" s="9"/>
      <c r="T1" s="9"/>
    </row>
    <row r="2" spans="2:3" ht="15">
      <c r="B2" s="15" t="s">
        <v>30</v>
      </c>
      <c r="C2" s="15"/>
    </row>
    <row r="3" spans="2:18" ht="15.75" thickBot="1">
      <c r="B3" s="15" t="s">
        <v>9</v>
      </c>
      <c r="C3" s="15"/>
      <c r="N3" s="49" t="s">
        <v>2</v>
      </c>
      <c r="O3" s="48"/>
      <c r="P3" s="48"/>
      <c r="Q3" s="48"/>
      <c r="R3" s="48"/>
    </row>
    <row r="4" spans="5:18" ht="18" thickBot="1">
      <c r="E4" s="64" t="s">
        <v>55</v>
      </c>
      <c r="F4" s="65"/>
      <c r="G4" s="65"/>
      <c r="H4" s="66"/>
      <c r="I4" s="14"/>
      <c r="J4" s="14"/>
      <c r="K4" s="14"/>
      <c r="N4" s="48" t="s">
        <v>1</v>
      </c>
      <c r="O4" s="48"/>
      <c r="P4" s="48"/>
      <c r="Q4" s="48"/>
      <c r="R4" s="48"/>
    </row>
    <row r="5" spans="2:18" ht="16.5" thickBot="1">
      <c r="B5" s="55" t="s">
        <v>10</v>
      </c>
      <c r="C5" s="56"/>
      <c r="D5" s="45" t="s">
        <v>11</v>
      </c>
      <c r="E5" s="62" t="s">
        <v>65</v>
      </c>
      <c r="F5" s="63"/>
      <c r="G5" s="34" t="s">
        <v>66</v>
      </c>
      <c r="H5" s="35" t="s">
        <v>0</v>
      </c>
      <c r="I5" s="5"/>
      <c r="J5" s="5"/>
      <c r="K5" s="5"/>
      <c r="N5" s="48" t="s">
        <v>3</v>
      </c>
      <c r="O5" s="48"/>
      <c r="P5" s="48"/>
      <c r="Q5" s="48"/>
      <c r="R5" s="48"/>
    </row>
    <row r="6" spans="2:18" ht="15">
      <c r="B6" s="21" t="s">
        <v>39</v>
      </c>
      <c r="C6" s="22">
        <f>CEILING(D6*0.9,5)</f>
        <v>205</v>
      </c>
      <c r="D6" s="36">
        <v>225</v>
      </c>
      <c r="E6" s="21" t="s">
        <v>67</v>
      </c>
      <c r="F6" s="30">
        <f>(G6*H6*0.0333)+G6</f>
        <v>305.949</v>
      </c>
      <c r="G6" s="5">
        <v>255</v>
      </c>
      <c r="H6" s="24">
        <v>6</v>
      </c>
      <c r="I6" s="5"/>
      <c r="J6" s="5"/>
      <c r="K6" s="5"/>
      <c r="N6" s="48" t="s">
        <v>4</v>
      </c>
      <c r="O6" s="48"/>
      <c r="P6" s="48"/>
      <c r="Q6" s="48"/>
      <c r="R6" s="48"/>
    </row>
    <row r="7" spans="2:18" ht="15">
      <c r="B7" s="23" t="s">
        <v>40</v>
      </c>
      <c r="C7" s="24">
        <f>CEILING(D7*0.9,5)</f>
        <v>315</v>
      </c>
      <c r="D7" s="37">
        <v>345</v>
      </c>
      <c r="E7" s="23" t="s">
        <v>59</v>
      </c>
      <c r="F7" s="31">
        <f>(G7*H7*0.0333)+G7</f>
        <v>437.927</v>
      </c>
      <c r="G7" s="5">
        <v>365</v>
      </c>
      <c r="H7" s="24">
        <v>6</v>
      </c>
      <c r="I7" s="5"/>
      <c r="J7" s="5"/>
      <c r="K7" s="5"/>
      <c r="N7" s="48" t="s">
        <v>5</v>
      </c>
      <c r="O7" s="48"/>
      <c r="P7" s="48"/>
      <c r="Q7" s="48"/>
      <c r="R7" s="48"/>
    </row>
    <row r="8" spans="2:18" ht="15">
      <c r="B8" s="23" t="s">
        <v>41</v>
      </c>
      <c r="C8" s="24">
        <f>CEILING(D8*0.9,5)</f>
        <v>135</v>
      </c>
      <c r="D8" s="37">
        <v>150</v>
      </c>
      <c r="E8" s="23" t="s">
        <v>62</v>
      </c>
      <c r="F8" s="31">
        <f>(G8*H8*0.0333)+G8</f>
        <v>239.985</v>
      </c>
      <c r="G8" s="5">
        <v>225</v>
      </c>
      <c r="H8" s="24">
        <v>2</v>
      </c>
      <c r="I8" s="5"/>
      <c r="J8" s="5"/>
      <c r="K8" s="5"/>
      <c r="N8" s="48" t="s">
        <v>6</v>
      </c>
      <c r="O8" s="48"/>
      <c r="P8" s="48"/>
      <c r="Q8" s="48"/>
      <c r="R8" s="48"/>
    </row>
    <row r="9" spans="2:18" ht="15.75" thickBot="1">
      <c r="B9" s="25" t="s">
        <v>42</v>
      </c>
      <c r="C9" s="26">
        <f>CEILING(D9*0.9,5)</f>
        <v>340</v>
      </c>
      <c r="D9" s="38">
        <v>375</v>
      </c>
      <c r="E9" s="25" t="s">
        <v>60</v>
      </c>
      <c r="F9" s="32">
        <f>(G9*H9*0.0333)+G9</f>
        <v>599.9</v>
      </c>
      <c r="G9" s="13">
        <v>500</v>
      </c>
      <c r="H9" s="26">
        <v>6</v>
      </c>
      <c r="I9" s="5"/>
      <c r="J9" s="5"/>
      <c r="K9" s="5"/>
      <c r="N9" s="48" t="s">
        <v>7</v>
      </c>
      <c r="O9" s="48"/>
      <c r="P9" s="48"/>
      <c r="Q9" s="48"/>
      <c r="R9" s="48"/>
    </row>
    <row r="10" spans="2:18" ht="15.75" thickBot="1">
      <c r="B10" s="11"/>
      <c r="C10" s="5"/>
      <c r="D10" s="11"/>
      <c r="E10" s="10"/>
      <c r="F10" s="10"/>
      <c r="G10" s="10"/>
      <c r="N10" s="48"/>
      <c r="O10" s="48"/>
      <c r="P10" s="48"/>
      <c r="Q10" s="48"/>
      <c r="R10" s="48"/>
    </row>
    <row r="11" spans="1:13" ht="15.75" thickBot="1">
      <c r="A11" s="67" t="s">
        <v>35</v>
      </c>
      <c r="B11" s="57" t="s">
        <v>31</v>
      </c>
      <c r="C11" s="58"/>
      <c r="D11" s="59"/>
      <c r="E11" s="52" t="s">
        <v>32</v>
      </c>
      <c r="F11" s="58"/>
      <c r="G11" s="60"/>
      <c r="H11" s="53" t="s">
        <v>33</v>
      </c>
      <c r="I11" s="53"/>
      <c r="J11" s="61"/>
      <c r="K11" s="52" t="s">
        <v>34</v>
      </c>
      <c r="L11" s="53"/>
      <c r="M11" s="54"/>
    </row>
    <row r="12" spans="1:13" ht="15.75" thickBot="1">
      <c r="A12" s="68"/>
      <c r="B12" s="11"/>
      <c r="C12" s="3" t="s">
        <v>63</v>
      </c>
      <c r="D12" s="4" t="s">
        <v>64</v>
      </c>
      <c r="E12" s="2"/>
      <c r="F12" s="3" t="s">
        <v>63</v>
      </c>
      <c r="G12" s="4" t="s">
        <v>64</v>
      </c>
      <c r="H12" s="2"/>
      <c r="I12" s="3" t="s">
        <v>63</v>
      </c>
      <c r="J12" s="4" t="s">
        <v>64</v>
      </c>
      <c r="K12" s="2"/>
      <c r="L12" s="3" t="s">
        <v>63</v>
      </c>
      <c r="M12" s="4" t="s">
        <v>64</v>
      </c>
    </row>
    <row r="13" spans="1:13" ht="15.75" thickTop="1">
      <c r="A13" s="68"/>
      <c r="B13" s="20" t="s">
        <v>43</v>
      </c>
      <c r="C13" s="7">
        <f>CEILING(C6*0.6,5)</f>
        <v>125</v>
      </c>
      <c r="D13" s="8">
        <v>10</v>
      </c>
      <c r="E13" s="20" t="s">
        <v>43</v>
      </c>
      <c r="F13" s="7">
        <f>CEILING(C6*0.55,5)</f>
        <v>115</v>
      </c>
      <c r="G13" s="8">
        <v>5</v>
      </c>
      <c r="H13" s="20" t="s">
        <v>43</v>
      </c>
      <c r="I13" s="7">
        <f>CEILING(C6*0.5,5)</f>
        <v>105</v>
      </c>
      <c r="J13" s="8">
        <v>5</v>
      </c>
      <c r="K13" s="20" t="s">
        <v>43</v>
      </c>
      <c r="L13" s="7">
        <f>CEILING(C6*0.4,5)</f>
        <v>85</v>
      </c>
      <c r="M13" s="8">
        <v>5</v>
      </c>
    </row>
    <row r="14" spans="1:13" ht="15">
      <c r="A14" s="68"/>
      <c r="B14" s="5"/>
      <c r="C14" s="5">
        <f>CEILING(C6*0.6,5)</f>
        <v>125</v>
      </c>
      <c r="D14" s="6">
        <v>10</v>
      </c>
      <c r="E14" s="5"/>
      <c r="F14" s="5">
        <f>CEILING(C6*0.625,5)</f>
        <v>130</v>
      </c>
      <c r="G14" s="6">
        <v>5</v>
      </c>
      <c r="H14" s="5"/>
      <c r="I14" s="5">
        <f>CEILING(C6*0.6,5)</f>
        <v>125</v>
      </c>
      <c r="J14" s="6">
        <v>3</v>
      </c>
      <c r="K14" s="5"/>
      <c r="L14" s="5">
        <f>CEILING(C6*0.5,5)</f>
        <v>105</v>
      </c>
      <c r="M14" s="6">
        <v>5</v>
      </c>
    </row>
    <row r="15" spans="1:13" ht="15">
      <c r="A15" s="68"/>
      <c r="B15" s="5"/>
      <c r="C15" s="5">
        <f>CEILING(C6*0.6,5)</f>
        <v>125</v>
      </c>
      <c r="D15" s="6">
        <v>10</v>
      </c>
      <c r="E15" s="5"/>
      <c r="F15" s="5">
        <f>CEILING(C6*0.675,5)</f>
        <v>140</v>
      </c>
      <c r="G15" s="6">
        <v>10</v>
      </c>
      <c r="H15" s="5"/>
      <c r="I15" s="5">
        <f>CEILING(0.7*C6,5)</f>
        <v>145</v>
      </c>
      <c r="J15" s="6">
        <v>1</v>
      </c>
      <c r="K15" s="5"/>
      <c r="L15" s="5">
        <f>CEILING(C6*0.6,5)</f>
        <v>125</v>
      </c>
      <c r="M15" s="6">
        <v>5</v>
      </c>
    </row>
    <row r="16" spans="1:13" ht="15">
      <c r="A16" s="68"/>
      <c r="B16" s="5"/>
      <c r="C16" s="5">
        <f>CEILING(C6*0.6,5)</f>
        <v>125</v>
      </c>
      <c r="D16" s="6">
        <v>10</v>
      </c>
      <c r="E16" s="5"/>
      <c r="F16" s="5">
        <f>CEILING(C6*0.675,5)</f>
        <v>140</v>
      </c>
      <c r="G16" s="6">
        <v>10</v>
      </c>
      <c r="H16" s="11" t="s">
        <v>18</v>
      </c>
      <c r="I16" s="11">
        <f>CEILING(C6*0.75,5)</f>
        <v>155</v>
      </c>
      <c r="J16" s="29">
        <v>14</v>
      </c>
      <c r="K16" s="5"/>
      <c r="L16" s="5" t="s">
        <v>49</v>
      </c>
      <c r="M16" s="6" t="s">
        <v>49</v>
      </c>
    </row>
    <row r="17" spans="1:13" ht="15.75" thickBot="1">
      <c r="A17" s="68"/>
      <c r="B17" s="12" t="s">
        <v>12</v>
      </c>
      <c r="C17" s="12">
        <f>CEILING(C6*0.6,5)</f>
        <v>125</v>
      </c>
      <c r="D17" s="28" t="s">
        <v>47</v>
      </c>
      <c r="E17" s="12" t="s">
        <v>14</v>
      </c>
      <c r="F17" s="12">
        <f>CEILING(C6*0.675,5)</f>
        <v>140</v>
      </c>
      <c r="G17" s="28" t="s">
        <v>13</v>
      </c>
      <c r="H17" s="12"/>
      <c r="I17" s="12"/>
      <c r="J17" s="28" t="s">
        <v>15</v>
      </c>
      <c r="K17" s="16"/>
      <c r="L17" s="16" t="s">
        <v>49</v>
      </c>
      <c r="M17" s="17" t="s">
        <v>49</v>
      </c>
    </row>
    <row r="18" spans="1:13" ht="15.75" thickTop="1">
      <c r="A18" s="68"/>
      <c r="B18" s="20" t="s">
        <v>44</v>
      </c>
      <c r="C18" s="7">
        <f>CEILING(C7*0.6,5)</f>
        <v>190</v>
      </c>
      <c r="D18" s="8">
        <v>10</v>
      </c>
      <c r="E18" s="20" t="s">
        <v>44</v>
      </c>
      <c r="F18" s="7">
        <f>CEILING(C7*0.55,5)</f>
        <v>175</v>
      </c>
      <c r="G18" s="8">
        <v>5</v>
      </c>
      <c r="H18" s="20" t="s">
        <v>44</v>
      </c>
      <c r="I18" s="7">
        <f>CEILING(C7*0.5,5)</f>
        <v>160</v>
      </c>
      <c r="J18" s="8">
        <v>5</v>
      </c>
      <c r="K18" s="20" t="s">
        <v>44</v>
      </c>
      <c r="L18" s="7">
        <f>CEILING(C7*0.4,5)</f>
        <v>130</v>
      </c>
      <c r="M18" s="8">
        <v>5</v>
      </c>
    </row>
    <row r="19" spans="1:13" ht="15">
      <c r="A19" s="68"/>
      <c r="B19" s="11"/>
      <c r="C19" s="5">
        <f>CEILING(C7*0.6,5)</f>
        <v>190</v>
      </c>
      <c r="D19" s="6">
        <v>10</v>
      </c>
      <c r="E19" s="11"/>
      <c r="F19" s="5">
        <f>CEILING(C7*0.625,5)</f>
        <v>200</v>
      </c>
      <c r="G19" s="6">
        <v>5</v>
      </c>
      <c r="H19" s="11"/>
      <c r="I19" s="5">
        <f>CEILING(C7*0.6,5)</f>
        <v>190</v>
      </c>
      <c r="J19" s="6">
        <v>3</v>
      </c>
      <c r="K19" s="11"/>
      <c r="L19" s="5">
        <f>CEILING(C7*0.5,5)</f>
        <v>160</v>
      </c>
      <c r="M19" s="6">
        <v>5</v>
      </c>
    </row>
    <row r="20" spans="1:13" ht="15">
      <c r="A20" s="68"/>
      <c r="B20" s="11"/>
      <c r="C20" s="5">
        <f>CEILING(C7*0.6,5)</f>
        <v>190</v>
      </c>
      <c r="D20" s="6">
        <v>10</v>
      </c>
      <c r="E20" s="11"/>
      <c r="F20" s="5">
        <f>CEILING(C7*0.675,5)</f>
        <v>215</v>
      </c>
      <c r="G20" s="6">
        <v>10</v>
      </c>
      <c r="H20" s="11"/>
      <c r="I20" s="5">
        <f>CEILING(C7*0.7,5)</f>
        <v>225</v>
      </c>
      <c r="J20" s="6">
        <v>1</v>
      </c>
      <c r="K20" s="11"/>
      <c r="L20" s="5">
        <f>CEILING(C7*0.6,5)</f>
        <v>190</v>
      </c>
      <c r="M20" s="6">
        <v>5</v>
      </c>
    </row>
    <row r="21" spans="1:13" ht="15">
      <c r="A21" s="68"/>
      <c r="B21" s="5"/>
      <c r="C21" s="5">
        <f>CEILING(C7*0.6,5)</f>
        <v>190</v>
      </c>
      <c r="D21" s="6">
        <v>10</v>
      </c>
      <c r="E21" s="5"/>
      <c r="F21" s="5">
        <f>CEILING(C7*0.675,5)</f>
        <v>215</v>
      </c>
      <c r="G21" s="6">
        <v>10</v>
      </c>
      <c r="H21" s="11" t="s">
        <v>18</v>
      </c>
      <c r="I21" s="11">
        <f>CEILING(C7*0.75,5)</f>
        <v>240</v>
      </c>
      <c r="J21" s="29">
        <v>13</v>
      </c>
      <c r="K21" s="5"/>
      <c r="L21" s="5" t="s">
        <v>52</v>
      </c>
      <c r="M21" s="6" t="s">
        <v>49</v>
      </c>
    </row>
    <row r="22" spans="1:13" ht="15.75" thickBot="1">
      <c r="A22" s="68"/>
      <c r="B22" s="12" t="s">
        <v>16</v>
      </c>
      <c r="C22" s="12">
        <f>CEILING(C7*0.6,5)</f>
        <v>190</v>
      </c>
      <c r="D22" s="28" t="s">
        <v>47</v>
      </c>
      <c r="E22" s="12" t="s">
        <v>17</v>
      </c>
      <c r="F22" s="12">
        <f>CEILING(C7*0.675,5)</f>
        <v>215</v>
      </c>
      <c r="G22" s="28" t="s">
        <v>48</v>
      </c>
      <c r="H22" s="16"/>
      <c r="I22" s="16"/>
      <c r="J22" s="28" t="s">
        <v>50</v>
      </c>
      <c r="K22" s="16"/>
      <c r="L22" s="16" t="s">
        <v>49</v>
      </c>
      <c r="M22" s="17" t="s">
        <v>50</v>
      </c>
    </row>
    <row r="23" spans="1:13" ht="15.75" thickTop="1">
      <c r="A23" s="68"/>
      <c r="B23" s="20" t="s">
        <v>45</v>
      </c>
      <c r="C23" s="7">
        <f>CEILING(C8*0.6,5)</f>
        <v>85</v>
      </c>
      <c r="D23" s="8">
        <v>10</v>
      </c>
      <c r="E23" s="20" t="s">
        <v>45</v>
      </c>
      <c r="F23" s="7">
        <f>CEILING(C8*0.55,5)</f>
        <v>75</v>
      </c>
      <c r="G23" s="8">
        <v>5</v>
      </c>
      <c r="H23" s="20" t="s">
        <v>45</v>
      </c>
      <c r="I23" s="7">
        <f>CEILING(C8*0.5,5)</f>
        <v>70</v>
      </c>
      <c r="J23" s="8">
        <v>5</v>
      </c>
      <c r="K23" s="20" t="s">
        <v>62</v>
      </c>
      <c r="L23" s="7">
        <f>CEILING(C8*0.4,5)</f>
        <v>55</v>
      </c>
      <c r="M23" s="8">
        <v>5</v>
      </c>
    </row>
    <row r="24" spans="1:13" ht="15">
      <c r="A24" s="68"/>
      <c r="B24" s="11"/>
      <c r="C24" s="5">
        <f>CEILING(C8*0.6,5)</f>
        <v>85</v>
      </c>
      <c r="D24" s="6">
        <v>10</v>
      </c>
      <c r="E24" s="11"/>
      <c r="F24" s="5">
        <f>CEILING(C8*0.625,5)</f>
        <v>85</v>
      </c>
      <c r="G24" s="6">
        <v>5</v>
      </c>
      <c r="H24" s="11"/>
      <c r="I24" s="5">
        <f>CEILING(C8*0.6,5)</f>
        <v>85</v>
      </c>
      <c r="J24" s="6">
        <v>3</v>
      </c>
      <c r="K24" s="1"/>
      <c r="L24" s="9">
        <f>CEILING(C8*0.5,5)</f>
        <v>70</v>
      </c>
      <c r="M24" s="6">
        <v>5</v>
      </c>
    </row>
    <row r="25" spans="1:13" ht="15">
      <c r="A25" s="68"/>
      <c r="B25" s="11"/>
      <c r="C25" s="5">
        <f>CEILING(C8*0.6,5)</f>
        <v>85</v>
      </c>
      <c r="D25" s="6">
        <v>10</v>
      </c>
      <c r="E25" s="11"/>
      <c r="F25" s="5">
        <f>CEILING(C8*0.675,5)</f>
        <v>95</v>
      </c>
      <c r="G25" s="6">
        <v>10</v>
      </c>
      <c r="H25" s="11"/>
      <c r="I25" s="5">
        <f>CEILING(C8*0.7,5)</f>
        <v>95</v>
      </c>
      <c r="J25" s="6">
        <v>1</v>
      </c>
      <c r="K25" s="1"/>
      <c r="L25" s="9">
        <f>CEILING(C8*0.6,5)</f>
        <v>85</v>
      </c>
      <c r="M25" s="6">
        <v>5</v>
      </c>
    </row>
    <row r="26" spans="1:13" ht="15">
      <c r="A26" s="68"/>
      <c r="B26" s="5"/>
      <c r="C26" s="5">
        <f>CEILING(C8*0.6,5)</f>
        <v>85</v>
      </c>
      <c r="D26" s="6">
        <v>10</v>
      </c>
      <c r="E26" s="5"/>
      <c r="F26" s="5">
        <f>CEILING(C8*0.675,5)</f>
        <v>95</v>
      </c>
      <c r="G26" s="6">
        <v>10</v>
      </c>
      <c r="H26" s="11" t="s">
        <v>18</v>
      </c>
      <c r="I26" s="11">
        <f>CEILING(C8*0.75,5)</f>
        <v>105</v>
      </c>
      <c r="J26" s="29" t="s">
        <v>19</v>
      </c>
      <c r="K26" s="9"/>
      <c r="L26" s="9" t="s">
        <v>52</v>
      </c>
      <c r="M26" s="6" t="s">
        <v>49</v>
      </c>
    </row>
    <row r="27" spans="1:13" ht="15.75" thickBot="1">
      <c r="A27" s="68"/>
      <c r="B27" s="12" t="s">
        <v>16</v>
      </c>
      <c r="C27" s="12">
        <f>CEILING(C8*0.6,5)</f>
        <v>85</v>
      </c>
      <c r="D27" s="28" t="s">
        <v>47</v>
      </c>
      <c r="E27" s="12" t="s">
        <v>56</v>
      </c>
      <c r="F27" s="12">
        <f>CEILING(C8*0.675,5)</f>
        <v>95</v>
      </c>
      <c r="G27" s="28" t="s">
        <v>47</v>
      </c>
      <c r="H27" s="16"/>
      <c r="I27" s="16"/>
      <c r="J27" s="28" t="s">
        <v>50</v>
      </c>
      <c r="K27" s="16"/>
      <c r="L27" s="16" t="s">
        <v>49</v>
      </c>
      <c r="M27" s="17" t="s">
        <v>49</v>
      </c>
    </row>
    <row r="28" spans="1:13" ht="15.75" thickTop="1">
      <c r="A28" s="68"/>
      <c r="B28" s="11" t="s">
        <v>46</v>
      </c>
      <c r="C28" s="5">
        <f>CEILING(C9*0.6,5)</f>
        <v>205</v>
      </c>
      <c r="D28" s="8">
        <v>10</v>
      </c>
      <c r="E28" s="11" t="s">
        <v>46</v>
      </c>
      <c r="F28" s="5">
        <f>CEILING(C9*0.55,5)</f>
        <v>190</v>
      </c>
      <c r="G28" s="8">
        <v>5</v>
      </c>
      <c r="H28" s="11" t="s">
        <v>46</v>
      </c>
      <c r="I28" s="5">
        <f>CEILING(C9*0.5,5)</f>
        <v>170</v>
      </c>
      <c r="J28" s="8">
        <v>5</v>
      </c>
      <c r="K28" s="11" t="s">
        <v>46</v>
      </c>
      <c r="L28" s="5">
        <f>CEILING(C9*0.4,5)</f>
        <v>140</v>
      </c>
      <c r="M28" s="6">
        <v>5</v>
      </c>
    </row>
    <row r="29" spans="1:13" ht="15">
      <c r="A29" s="68"/>
      <c r="B29" s="11"/>
      <c r="C29" s="5">
        <f>CEILING(C9*0.6,5)</f>
        <v>205</v>
      </c>
      <c r="D29" s="6">
        <v>10</v>
      </c>
      <c r="E29" s="11"/>
      <c r="F29" s="5">
        <f>CEILING(C9*0.625,5)</f>
        <v>215</v>
      </c>
      <c r="G29" s="6">
        <v>5</v>
      </c>
      <c r="H29" s="11"/>
      <c r="I29" s="5">
        <f>CEILING(C9*0.6,5)</f>
        <v>205</v>
      </c>
      <c r="J29" s="6">
        <v>3</v>
      </c>
      <c r="K29" s="11"/>
      <c r="L29" s="5">
        <f>CEILING(C9*0.5,5)</f>
        <v>170</v>
      </c>
      <c r="M29" s="6">
        <v>5</v>
      </c>
    </row>
    <row r="30" spans="1:13" ht="15">
      <c r="A30" s="68"/>
      <c r="B30" s="11"/>
      <c r="C30" s="5">
        <f>CEILING(C9*0.6,5)</f>
        <v>205</v>
      </c>
      <c r="D30" s="6">
        <v>10</v>
      </c>
      <c r="E30" s="11"/>
      <c r="F30" s="5">
        <f>CEILING(C9*0.675,5)</f>
        <v>230</v>
      </c>
      <c r="G30" s="6">
        <v>10</v>
      </c>
      <c r="H30" s="11"/>
      <c r="I30" s="5">
        <f>CEILING(C9*0.7,5)</f>
        <v>240</v>
      </c>
      <c r="J30" s="6">
        <v>1</v>
      </c>
      <c r="K30" s="11"/>
      <c r="L30" s="5">
        <f>CEILING(C9*0.6,5)</f>
        <v>205</v>
      </c>
      <c r="M30" s="6">
        <v>5</v>
      </c>
    </row>
    <row r="31" spans="1:13" ht="15">
      <c r="A31" s="68"/>
      <c r="B31" s="5"/>
      <c r="C31" s="5">
        <f>CEILING(C9*0.6,5)</f>
        <v>205</v>
      </c>
      <c r="D31" s="6">
        <v>10</v>
      </c>
      <c r="E31" s="5"/>
      <c r="F31" s="5">
        <f>CEILING(C9*0.675,5)</f>
        <v>230</v>
      </c>
      <c r="G31" s="6">
        <v>10</v>
      </c>
      <c r="H31" s="11" t="s">
        <v>18</v>
      </c>
      <c r="I31" s="11">
        <f>CEILING(C9*0.75,5)</f>
        <v>255</v>
      </c>
      <c r="J31" s="29" t="s">
        <v>53</v>
      </c>
      <c r="K31" s="5"/>
      <c r="L31" s="5" t="s">
        <v>49</v>
      </c>
      <c r="M31" s="6" t="s">
        <v>50</v>
      </c>
    </row>
    <row r="32" spans="1:13" ht="15.75" thickBot="1">
      <c r="A32" s="68"/>
      <c r="B32" s="12" t="s">
        <v>16</v>
      </c>
      <c r="C32" s="12">
        <f>CEILING(C9*0.6,5)</f>
        <v>205</v>
      </c>
      <c r="D32" s="28" t="s">
        <v>48</v>
      </c>
      <c r="E32" s="12" t="s">
        <v>17</v>
      </c>
      <c r="F32" s="12">
        <f>CEILING(C9*0.675,5)</f>
        <v>230</v>
      </c>
      <c r="G32" s="28" t="s">
        <v>48</v>
      </c>
      <c r="H32" s="16"/>
      <c r="I32" s="16"/>
      <c r="J32" s="28" t="s">
        <v>50</v>
      </c>
      <c r="K32" s="16"/>
      <c r="L32" s="16" t="s">
        <v>49</v>
      </c>
      <c r="M32" s="17" t="s">
        <v>51</v>
      </c>
    </row>
    <row r="33" spans="1:13" ht="16.5" thickBot="1" thickTop="1">
      <c r="A33" s="69"/>
      <c r="B33" s="5"/>
      <c r="C33" s="5"/>
      <c r="D33" s="11"/>
      <c r="E33" s="5"/>
      <c r="F33" s="11"/>
      <c r="G33" s="11"/>
      <c r="H33" s="5"/>
      <c r="I33" s="5"/>
      <c r="J33" s="11"/>
      <c r="K33" s="5"/>
      <c r="L33" s="5"/>
      <c r="M33" s="5"/>
    </row>
    <row r="34" spans="1:11" ht="15.75" thickBot="1">
      <c r="A34" s="18"/>
      <c r="B34" s="50" t="s">
        <v>57</v>
      </c>
      <c r="C34" s="51"/>
      <c r="D34" s="33" t="s">
        <v>58</v>
      </c>
      <c r="E34" s="33" t="s">
        <v>8</v>
      </c>
      <c r="G34" s="5"/>
      <c r="H34" s="11"/>
      <c r="I34" s="5"/>
      <c r="J34" s="5"/>
      <c r="K34" s="5"/>
    </row>
    <row r="35" spans="1:11" ht="15">
      <c r="A35" s="18"/>
      <c r="B35" s="21" t="s">
        <v>61</v>
      </c>
      <c r="C35" s="22">
        <f>CEILING(((E35-D35)*2.5)+C6,5)</f>
        <v>215</v>
      </c>
      <c r="D35" s="11">
        <v>10</v>
      </c>
      <c r="E35" s="42">
        <f>J16</f>
        <v>14</v>
      </c>
      <c r="G35" s="5"/>
      <c r="H35" s="11"/>
      <c r="I35" s="5"/>
      <c r="J35" s="5"/>
      <c r="K35" s="5"/>
    </row>
    <row r="36" spans="1:11" ht="15">
      <c r="A36" s="18"/>
      <c r="B36" s="23" t="s">
        <v>59</v>
      </c>
      <c r="C36" s="24">
        <f>CEILING(((E36-D36)*5)+C7,5)</f>
        <v>330</v>
      </c>
      <c r="D36" s="11">
        <v>10</v>
      </c>
      <c r="E36" s="43">
        <f>J21</f>
        <v>13</v>
      </c>
      <c r="G36" s="5"/>
      <c r="H36" s="11"/>
      <c r="I36" s="5"/>
      <c r="J36" s="5"/>
      <c r="K36" s="5"/>
    </row>
    <row r="37" spans="1:11" ht="15">
      <c r="A37" s="18"/>
      <c r="B37" s="23" t="s">
        <v>62</v>
      </c>
      <c r="C37" s="24">
        <f>CEILING(((E37-D37)*2.5)+C8,5)</f>
        <v>135</v>
      </c>
      <c r="D37" s="11">
        <v>10</v>
      </c>
      <c r="E37" s="43">
        <v>10</v>
      </c>
      <c r="G37" s="5"/>
      <c r="H37" s="11"/>
      <c r="I37" s="5"/>
      <c r="J37" s="5"/>
      <c r="K37" s="5"/>
    </row>
    <row r="38" spans="1:11" ht="15.75" thickBot="1">
      <c r="A38" s="18"/>
      <c r="B38" s="25" t="s">
        <v>60</v>
      </c>
      <c r="C38" s="26">
        <f>CEILING(((E38-D38)*5)+C9,5)</f>
        <v>340</v>
      </c>
      <c r="D38" s="19">
        <v>10</v>
      </c>
      <c r="E38" s="44">
        <v>10</v>
      </c>
      <c r="G38" s="5"/>
      <c r="H38" s="11"/>
      <c r="I38" s="5"/>
      <c r="J38" s="5"/>
      <c r="K38" s="5"/>
    </row>
    <row r="39" spans="1:11" ht="15.75" thickBot="1">
      <c r="A39" s="18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3" ht="15.75" thickBot="1">
      <c r="A40" s="18"/>
      <c r="B40" s="57" t="s">
        <v>31</v>
      </c>
      <c r="C40" s="53"/>
      <c r="D40" s="61"/>
      <c r="E40" s="52" t="s">
        <v>32</v>
      </c>
      <c r="F40" s="58"/>
      <c r="G40" s="60"/>
      <c r="H40" s="53" t="s">
        <v>33</v>
      </c>
      <c r="I40" s="53"/>
      <c r="J40" s="61"/>
      <c r="K40" s="52" t="s">
        <v>34</v>
      </c>
      <c r="L40" s="53"/>
      <c r="M40" s="54"/>
    </row>
    <row r="41" spans="1:13" ht="15.75" customHeight="1" thickBot="1">
      <c r="A41" s="67" t="s">
        <v>36</v>
      </c>
      <c r="B41" s="11"/>
      <c r="C41" s="3" t="s">
        <v>63</v>
      </c>
      <c r="D41" s="4" t="s">
        <v>64</v>
      </c>
      <c r="E41" s="2"/>
      <c r="F41" s="3" t="s">
        <v>63</v>
      </c>
      <c r="G41" s="4" t="s">
        <v>64</v>
      </c>
      <c r="H41" s="2"/>
      <c r="I41" s="3" t="s">
        <v>63</v>
      </c>
      <c r="J41" s="4" t="s">
        <v>64</v>
      </c>
      <c r="K41" s="2"/>
      <c r="L41" s="3" t="s">
        <v>63</v>
      </c>
      <c r="M41" s="4" t="s">
        <v>64</v>
      </c>
    </row>
    <row r="42" spans="1:13" ht="15.75" thickTop="1">
      <c r="A42" s="68"/>
      <c r="B42" s="20" t="s">
        <v>43</v>
      </c>
      <c r="C42" s="7">
        <f>CEILING(C35*0.65,5)</f>
        <v>140</v>
      </c>
      <c r="D42" s="8">
        <v>8</v>
      </c>
      <c r="E42" s="20" t="s">
        <v>43</v>
      </c>
      <c r="F42" s="7">
        <f>CEILING(C35*0.6,5)</f>
        <v>130</v>
      </c>
      <c r="G42" s="8">
        <v>3</v>
      </c>
      <c r="H42" s="20" t="s">
        <v>43</v>
      </c>
      <c r="I42" s="7">
        <f>CEILING(C35*0.5,5)</f>
        <v>110</v>
      </c>
      <c r="J42" s="8">
        <v>5</v>
      </c>
      <c r="K42" s="20" t="s">
        <v>43</v>
      </c>
      <c r="L42" s="7">
        <f>CEILING(C35*0.4,5)</f>
        <v>90</v>
      </c>
      <c r="M42" s="8">
        <v>5</v>
      </c>
    </row>
    <row r="43" spans="1:13" ht="15">
      <c r="A43" s="68"/>
      <c r="B43" s="11"/>
      <c r="C43" s="5">
        <f>CEILING(C35*0.65,5)</f>
        <v>140</v>
      </c>
      <c r="D43" s="6">
        <v>8</v>
      </c>
      <c r="E43" s="5"/>
      <c r="F43" s="5">
        <f>CEILING(C35*0.675,5)</f>
        <v>150</v>
      </c>
      <c r="G43" s="6">
        <v>3</v>
      </c>
      <c r="H43" s="11"/>
      <c r="I43" s="5">
        <f>CEILING(C35*0.6,5)</f>
        <v>130</v>
      </c>
      <c r="J43" s="6">
        <v>3</v>
      </c>
      <c r="K43" s="11"/>
      <c r="L43" s="5">
        <f>CEILING(C35*0.5,5)</f>
        <v>110</v>
      </c>
      <c r="M43" s="6">
        <v>5</v>
      </c>
    </row>
    <row r="44" spans="1:13" ht="15">
      <c r="A44" s="68"/>
      <c r="B44" s="11"/>
      <c r="C44" s="5">
        <f>CEILING(C35*0.65,5)</f>
        <v>140</v>
      </c>
      <c r="D44" s="6">
        <v>8</v>
      </c>
      <c r="E44" s="5"/>
      <c r="F44" s="5">
        <f>CEILING(C35*0.725,5)</f>
        <v>160</v>
      </c>
      <c r="G44" s="6">
        <v>8</v>
      </c>
      <c r="H44" s="11"/>
      <c r="I44" s="5">
        <f>CEILING(C35*0.7,5)</f>
        <v>155</v>
      </c>
      <c r="J44" s="6">
        <v>2</v>
      </c>
      <c r="K44" s="11"/>
      <c r="L44" s="5">
        <f>CEILING(C35*0.6,5)</f>
        <v>130</v>
      </c>
      <c r="M44" s="6">
        <v>5</v>
      </c>
    </row>
    <row r="45" spans="1:13" ht="15">
      <c r="A45" s="68"/>
      <c r="B45" s="5"/>
      <c r="C45" s="5">
        <f>CEILING(C35*0.65,5)</f>
        <v>140</v>
      </c>
      <c r="D45" s="6">
        <v>8</v>
      </c>
      <c r="E45" s="5"/>
      <c r="F45" s="5">
        <f>CEILING(C35*0.725,5)</f>
        <v>160</v>
      </c>
      <c r="G45" s="6">
        <v>8</v>
      </c>
      <c r="H45" s="5"/>
      <c r="I45" s="5">
        <f>CEILING(C35*0.75,5)</f>
        <v>165</v>
      </c>
      <c r="J45" s="6">
        <v>1</v>
      </c>
      <c r="K45" s="5"/>
      <c r="L45" s="5" t="s">
        <v>49</v>
      </c>
      <c r="M45" s="6" t="s">
        <v>49</v>
      </c>
    </row>
    <row r="46" spans="1:13" ht="15.75" thickBot="1">
      <c r="A46" s="68"/>
      <c r="B46" s="12" t="s">
        <v>20</v>
      </c>
      <c r="C46" s="12">
        <f>CEILING(C35*0.65,5)</f>
        <v>140</v>
      </c>
      <c r="D46" s="28" t="s">
        <v>21</v>
      </c>
      <c r="E46" s="12" t="s">
        <v>22</v>
      </c>
      <c r="F46" s="12">
        <f>CEILING(C35*0.725,5)</f>
        <v>160</v>
      </c>
      <c r="G46" s="28" t="s">
        <v>21</v>
      </c>
      <c r="H46" s="12" t="s">
        <v>23</v>
      </c>
      <c r="I46" s="12">
        <f>CEILING(C35*0.8,5)</f>
        <v>175</v>
      </c>
      <c r="J46" s="28" t="s">
        <v>54</v>
      </c>
      <c r="K46" s="16"/>
      <c r="L46" s="16" t="s">
        <v>49</v>
      </c>
      <c r="M46" s="17" t="s">
        <v>49</v>
      </c>
    </row>
    <row r="47" spans="1:13" ht="15.75" thickTop="1">
      <c r="A47" s="68"/>
      <c r="B47" s="20" t="s">
        <v>44</v>
      </c>
      <c r="C47" s="7">
        <f>CEILING(C36*0.65,5)</f>
        <v>215</v>
      </c>
      <c r="D47" s="8">
        <v>8</v>
      </c>
      <c r="E47" s="20" t="s">
        <v>44</v>
      </c>
      <c r="F47" s="7">
        <f>CEILING(C36*0.6,5)</f>
        <v>200</v>
      </c>
      <c r="G47" s="8">
        <v>3</v>
      </c>
      <c r="H47" s="20" t="s">
        <v>44</v>
      </c>
      <c r="I47" s="7">
        <f>CEILING(C36*0.5,5)</f>
        <v>165</v>
      </c>
      <c r="J47" s="8">
        <v>5</v>
      </c>
      <c r="K47" s="20" t="s">
        <v>44</v>
      </c>
      <c r="L47" s="7">
        <f>CEILING(C36*0.4,5)</f>
        <v>135</v>
      </c>
      <c r="M47" s="8">
        <v>5</v>
      </c>
    </row>
    <row r="48" spans="1:13" ht="15">
      <c r="A48" s="68"/>
      <c r="B48" s="11"/>
      <c r="C48" s="5">
        <f>CEILING(C36*0.65,5)</f>
        <v>215</v>
      </c>
      <c r="D48" s="6">
        <v>8</v>
      </c>
      <c r="E48" s="11"/>
      <c r="F48" s="5">
        <f>CEILING(C36*0.675,5)</f>
        <v>225</v>
      </c>
      <c r="G48" s="6">
        <v>3</v>
      </c>
      <c r="H48" s="11"/>
      <c r="I48" s="5">
        <f>CEILING(C36*0.6,5)</f>
        <v>200</v>
      </c>
      <c r="J48" s="6">
        <v>3</v>
      </c>
      <c r="K48" s="11"/>
      <c r="L48" s="5">
        <f>CEILING(C36*0.5,5)</f>
        <v>165</v>
      </c>
      <c r="M48" s="6">
        <v>5</v>
      </c>
    </row>
    <row r="49" spans="1:13" ht="15">
      <c r="A49" s="68"/>
      <c r="B49" s="11"/>
      <c r="C49" s="5">
        <f>CEILING(C36*0.65,5)</f>
        <v>215</v>
      </c>
      <c r="D49" s="6">
        <v>8</v>
      </c>
      <c r="E49" s="11"/>
      <c r="F49" s="5">
        <f>CEILING(C36*0.725,5)</f>
        <v>240</v>
      </c>
      <c r="G49" s="6">
        <v>8</v>
      </c>
      <c r="H49" s="11"/>
      <c r="I49" s="5">
        <f>CEILING(C36*0.7,5)</f>
        <v>235</v>
      </c>
      <c r="J49" s="6">
        <v>2</v>
      </c>
      <c r="K49" s="11"/>
      <c r="L49" s="5">
        <f>CEILING(C36*0.6,5)</f>
        <v>200</v>
      </c>
      <c r="M49" s="6">
        <v>5</v>
      </c>
    </row>
    <row r="50" spans="1:13" ht="15">
      <c r="A50" s="68"/>
      <c r="B50" s="5"/>
      <c r="C50" s="5">
        <f>CEILING(C36*0.65,5)</f>
        <v>215</v>
      </c>
      <c r="D50" s="6">
        <v>8</v>
      </c>
      <c r="E50" s="5"/>
      <c r="F50" s="5">
        <f>CEILING(C36*0.725,5)</f>
        <v>240</v>
      </c>
      <c r="G50" s="6">
        <v>8</v>
      </c>
      <c r="H50" s="5"/>
      <c r="I50" s="5">
        <f>CEILING(C36*0.75,5)</f>
        <v>250</v>
      </c>
      <c r="J50" s="6">
        <v>1</v>
      </c>
      <c r="K50" s="5"/>
      <c r="L50" s="5" t="s">
        <v>52</v>
      </c>
      <c r="M50" s="6" t="s">
        <v>49</v>
      </c>
    </row>
    <row r="51" spans="1:13" ht="15.75" thickBot="1">
      <c r="A51" s="68"/>
      <c r="B51" s="12" t="s">
        <v>20</v>
      </c>
      <c r="C51" s="12">
        <f>CEILING(C36*0.65,5)</f>
        <v>215</v>
      </c>
      <c r="D51" s="28" t="s">
        <v>21</v>
      </c>
      <c r="E51" s="12" t="s">
        <v>22</v>
      </c>
      <c r="F51" s="12">
        <f>CEILING(C36*0.725,5)</f>
        <v>240</v>
      </c>
      <c r="G51" s="28" t="s">
        <v>21</v>
      </c>
      <c r="H51" s="12" t="s">
        <v>23</v>
      </c>
      <c r="I51" s="12">
        <f>CEILING(C36*0.8,5)</f>
        <v>265</v>
      </c>
      <c r="J51" s="28" t="s">
        <v>54</v>
      </c>
      <c r="K51" s="16"/>
      <c r="L51" s="16" t="s">
        <v>49</v>
      </c>
      <c r="M51" s="17" t="s">
        <v>50</v>
      </c>
    </row>
    <row r="52" spans="1:13" ht="15.75" thickTop="1">
      <c r="A52" s="68"/>
      <c r="B52" s="20" t="s">
        <v>45</v>
      </c>
      <c r="C52" s="7">
        <f>CEILING(C37*0.65,5)</f>
        <v>90</v>
      </c>
      <c r="D52" s="8">
        <v>8</v>
      </c>
      <c r="E52" s="20" t="s">
        <v>45</v>
      </c>
      <c r="F52" s="7">
        <f>CEILING(C37*0.6,5)</f>
        <v>85</v>
      </c>
      <c r="G52" s="8">
        <v>3</v>
      </c>
      <c r="H52" s="20" t="s">
        <v>45</v>
      </c>
      <c r="I52" s="7">
        <f>CEILING(C37*0.5,5)</f>
        <v>70</v>
      </c>
      <c r="J52" s="8">
        <v>5</v>
      </c>
      <c r="K52" s="20" t="s">
        <v>45</v>
      </c>
      <c r="L52" s="7">
        <f>CEILING(C37*0.4,5)</f>
        <v>55</v>
      </c>
      <c r="M52" s="8">
        <v>5</v>
      </c>
    </row>
    <row r="53" spans="1:13" ht="15">
      <c r="A53" s="68"/>
      <c r="B53" s="11"/>
      <c r="C53" s="5">
        <f>CEILING(C37*0.65,5)</f>
        <v>90</v>
      </c>
      <c r="D53" s="6">
        <v>8</v>
      </c>
      <c r="E53" s="11"/>
      <c r="F53" s="5">
        <f>CEILING(C37*0.675,5)</f>
        <v>95</v>
      </c>
      <c r="G53" s="6">
        <v>3</v>
      </c>
      <c r="H53" s="11"/>
      <c r="I53" s="5">
        <f>CEILING(C37*0.6,5)</f>
        <v>85</v>
      </c>
      <c r="J53" s="6">
        <v>3</v>
      </c>
      <c r="K53" s="11"/>
      <c r="L53" s="9">
        <f>CEILING(C37*0.5,5)</f>
        <v>70</v>
      </c>
      <c r="M53" s="6">
        <v>5</v>
      </c>
    </row>
    <row r="54" spans="1:13" ht="15">
      <c r="A54" s="68"/>
      <c r="B54" s="11"/>
      <c r="C54" s="5">
        <f>CEILING(C37*0.65,5)</f>
        <v>90</v>
      </c>
      <c r="D54" s="6">
        <v>8</v>
      </c>
      <c r="E54" s="11"/>
      <c r="F54" s="5">
        <f>CEILING(C37*0.725,5)</f>
        <v>100</v>
      </c>
      <c r="G54" s="6">
        <v>8</v>
      </c>
      <c r="H54" s="11"/>
      <c r="I54" s="5">
        <f>CEILING(C37*0.7,5)</f>
        <v>95</v>
      </c>
      <c r="J54" s="6">
        <v>2</v>
      </c>
      <c r="K54" s="11"/>
      <c r="L54" s="9">
        <f>CEILING(C37*0.6,5)</f>
        <v>85</v>
      </c>
      <c r="M54" s="6">
        <v>5</v>
      </c>
    </row>
    <row r="55" spans="1:13" ht="15">
      <c r="A55" s="68"/>
      <c r="B55" s="5"/>
      <c r="C55" s="5">
        <f>CEILING(C37*0.65,5)</f>
        <v>90</v>
      </c>
      <c r="D55" s="6">
        <v>8</v>
      </c>
      <c r="E55" s="5"/>
      <c r="F55" s="5">
        <f>CEILING(C37*0.725,5)</f>
        <v>100</v>
      </c>
      <c r="G55" s="6">
        <v>8</v>
      </c>
      <c r="H55" s="5"/>
      <c r="I55" s="5">
        <f>CEILING(C37*0.75,5)</f>
        <v>105</v>
      </c>
      <c r="J55" s="6">
        <v>1</v>
      </c>
      <c r="K55" s="5"/>
      <c r="L55" s="9" t="s">
        <v>52</v>
      </c>
      <c r="M55" s="6" t="s">
        <v>49</v>
      </c>
    </row>
    <row r="56" spans="1:13" ht="15.75" thickBot="1">
      <c r="A56" s="68"/>
      <c r="B56" s="12" t="s">
        <v>20</v>
      </c>
      <c r="C56" s="12">
        <f>CEILING(C37*0.65,5)</f>
        <v>90</v>
      </c>
      <c r="D56" s="28" t="s">
        <v>21</v>
      </c>
      <c r="E56" s="12" t="s">
        <v>22</v>
      </c>
      <c r="F56" s="12">
        <f>CEILING(C37*0.725,5)</f>
        <v>100</v>
      </c>
      <c r="G56" s="28" t="s">
        <v>21</v>
      </c>
      <c r="H56" s="12" t="s">
        <v>23</v>
      </c>
      <c r="I56" s="12">
        <f>CEILING(C37*0.8,5)</f>
        <v>110</v>
      </c>
      <c r="J56" s="28" t="s">
        <v>54</v>
      </c>
      <c r="K56" s="16"/>
      <c r="L56" s="16" t="s">
        <v>49</v>
      </c>
      <c r="M56" s="17" t="s">
        <v>49</v>
      </c>
    </row>
    <row r="57" spans="1:13" ht="15.75" thickTop="1">
      <c r="A57" s="68"/>
      <c r="B57" s="11" t="s">
        <v>46</v>
      </c>
      <c r="C57" s="5">
        <f>CEILING(C38*0.65,5)</f>
        <v>225</v>
      </c>
      <c r="D57" s="8">
        <v>8</v>
      </c>
      <c r="E57" s="11" t="s">
        <v>46</v>
      </c>
      <c r="F57" s="7">
        <f>CEILING(C38*0.6,5)</f>
        <v>205</v>
      </c>
      <c r="G57" s="8">
        <v>3</v>
      </c>
      <c r="H57" s="11" t="s">
        <v>46</v>
      </c>
      <c r="I57" s="7">
        <f>CEILING(C38*0.5,5)</f>
        <v>170</v>
      </c>
      <c r="J57" s="8">
        <v>5</v>
      </c>
      <c r="K57" s="11" t="s">
        <v>46</v>
      </c>
      <c r="L57" s="5">
        <f>CEILING(C38*0.4,5)</f>
        <v>140</v>
      </c>
      <c r="M57" s="6">
        <v>5</v>
      </c>
    </row>
    <row r="58" spans="1:13" ht="15">
      <c r="A58" s="68"/>
      <c r="B58" s="11"/>
      <c r="C58" s="5">
        <f>CEILING(C38*0.65,5)</f>
        <v>225</v>
      </c>
      <c r="D58" s="6">
        <v>8</v>
      </c>
      <c r="E58" s="11"/>
      <c r="F58" s="5">
        <f>CEILING(C38*0.675,5)</f>
        <v>230</v>
      </c>
      <c r="G58" s="6">
        <v>3</v>
      </c>
      <c r="H58" s="11"/>
      <c r="I58" s="5">
        <f>CEILING(C38*0.6,5)</f>
        <v>205</v>
      </c>
      <c r="J58" s="6">
        <v>3</v>
      </c>
      <c r="K58" s="11"/>
      <c r="L58" s="5">
        <f>CEILING(C38*0.5,5)</f>
        <v>170</v>
      </c>
      <c r="M58" s="6">
        <v>5</v>
      </c>
    </row>
    <row r="59" spans="1:13" ht="15">
      <c r="A59" s="68"/>
      <c r="B59" s="11"/>
      <c r="C59" s="5">
        <f>CEILING(C38*0.65,5)</f>
        <v>225</v>
      </c>
      <c r="D59" s="6">
        <v>8</v>
      </c>
      <c r="E59" s="11"/>
      <c r="F59" s="5">
        <f>CEILING(C38*0.725,5)</f>
        <v>250</v>
      </c>
      <c r="G59" s="6">
        <v>8</v>
      </c>
      <c r="H59" s="11"/>
      <c r="I59" s="5">
        <f>CEILING(C38*0.7,5)</f>
        <v>240</v>
      </c>
      <c r="J59" s="6">
        <v>2</v>
      </c>
      <c r="K59" s="11"/>
      <c r="L59" s="5">
        <f>CEILING(C38*0.6,5)</f>
        <v>205</v>
      </c>
      <c r="M59" s="6">
        <v>5</v>
      </c>
    </row>
    <row r="60" spans="1:13" ht="15">
      <c r="A60" s="68"/>
      <c r="B60" s="5"/>
      <c r="C60" s="5">
        <f>CEILING(C38*0.65,5)</f>
        <v>225</v>
      </c>
      <c r="D60" s="6">
        <v>8</v>
      </c>
      <c r="E60" s="5"/>
      <c r="F60" s="5">
        <f>CEILING(C38*0.725,5)</f>
        <v>250</v>
      </c>
      <c r="G60" s="6">
        <v>8</v>
      </c>
      <c r="H60" s="5"/>
      <c r="I60" s="5">
        <f>CEILING(C38*0.75,5)</f>
        <v>255</v>
      </c>
      <c r="J60" s="6">
        <v>1</v>
      </c>
      <c r="K60" s="5"/>
      <c r="L60" s="5" t="s">
        <v>49</v>
      </c>
      <c r="M60" s="6" t="s">
        <v>50</v>
      </c>
    </row>
    <row r="61" spans="1:13" ht="15.75" thickBot="1">
      <c r="A61" s="68"/>
      <c r="B61" s="12" t="s">
        <v>20</v>
      </c>
      <c r="C61" s="12">
        <f>CEILING(C38*0.65,5)</f>
        <v>225</v>
      </c>
      <c r="D61" s="28" t="s">
        <v>21</v>
      </c>
      <c r="E61" s="12" t="s">
        <v>22</v>
      </c>
      <c r="F61" s="12">
        <f>CEILING(C38*0.725,5)</f>
        <v>250</v>
      </c>
      <c r="G61" s="28" t="s">
        <v>21</v>
      </c>
      <c r="H61" s="12" t="s">
        <v>23</v>
      </c>
      <c r="I61" s="12">
        <f>CEILING(C38*0.8,5)</f>
        <v>275</v>
      </c>
      <c r="J61" s="28" t="s">
        <v>54</v>
      </c>
      <c r="K61" s="16"/>
      <c r="L61" s="16" t="s">
        <v>49</v>
      </c>
      <c r="M61" s="17" t="s">
        <v>51</v>
      </c>
    </row>
    <row r="62" spans="1:13" ht="16.5" thickBot="1" thickTop="1">
      <c r="A62" s="69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.75" thickBot="1">
      <c r="A63" s="18"/>
      <c r="B63" s="50" t="s">
        <v>57</v>
      </c>
      <c r="C63" s="51"/>
      <c r="D63" s="33" t="s">
        <v>58</v>
      </c>
      <c r="E63" s="33" t="s">
        <v>8</v>
      </c>
      <c r="F63" s="5"/>
      <c r="G63" s="5"/>
      <c r="H63" s="5"/>
      <c r="I63" s="5"/>
      <c r="J63" s="5"/>
      <c r="K63" s="5"/>
      <c r="L63" s="5"/>
      <c r="M63" s="5"/>
    </row>
    <row r="64" spans="1:13" ht="15">
      <c r="A64" s="18"/>
      <c r="B64" s="21" t="s">
        <v>61</v>
      </c>
      <c r="C64" s="22">
        <f>CEILING(((E64-D64)*2.5)+C35,5)</f>
        <v>215</v>
      </c>
      <c r="D64" s="11">
        <v>8</v>
      </c>
      <c r="E64" s="42">
        <v>8</v>
      </c>
      <c r="F64" s="5"/>
      <c r="G64" s="5"/>
      <c r="H64" s="5"/>
      <c r="I64" s="5"/>
      <c r="J64" s="5"/>
      <c r="K64" s="5"/>
      <c r="L64" s="5"/>
      <c r="M64" s="5"/>
    </row>
    <row r="65" spans="1:13" ht="15">
      <c r="A65" s="18"/>
      <c r="B65" s="23" t="s">
        <v>59</v>
      </c>
      <c r="C65" s="24">
        <f>CEILING(((E65-D65)*5)+C36,5)</f>
        <v>330</v>
      </c>
      <c r="D65" s="11">
        <v>8</v>
      </c>
      <c r="E65" s="43">
        <v>8</v>
      </c>
      <c r="F65" s="5"/>
      <c r="G65" s="5"/>
      <c r="H65" s="5"/>
      <c r="I65" s="5"/>
      <c r="J65" s="5"/>
      <c r="K65" s="5"/>
      <c r="L65" s="5"/>
      <c r="M65" s="5"/>
    </row>
    <row r="66" spans="1:13" ht="15">
      <c r="A66" s="18"/>
      <c r="B66" s="23" t="s">
        <v>62</v>
      </c>
      <c r="C66" s="24">
        <f>CEILING(((E66-D66)*2.5)+C37,5)</f>
        <v>135</v>
      </c>
      <c r="D66" s="11">
        <v>8</v>
      </c>
      <c r="E66" s="43">
        <v>8</v>
      </c>
      <c r="F66" s="5"/>
      <c r="G66" s="5"/>
      <c r="H66" s="5"/>
      <c r="I66" s="5"/>
      <c r="J66" s="5"/>
      <c r="K66" s="5"/>
      <c r="L66" s="5"/>
      <c r="M66" s="5"/>
    </row>
    <row r="67" spans="1:13" ht="15.75" thickBot="1">
      <c r="A67" s="18"/>
      <c r="B67" s="25" t="s">
        <v>60</v>
      </c>
      <c r="C67" s="26">
        <f>CEILING(((E67-D67)*5)+C38,5)</f>
        <v>340</v>
      </c>
      <c r="D67" s="19">
        <v>8</v>
      </c>
      <c r="E67" s="44">
        <v>8</v>
      </c>
      <c r="F67" s="5"/>
      <c r="G67" s="5"/>
      <c r="H67" s="5"/>
      <c r="I67" s="5"/>
      <c r="J67" s="5"/>
      <c r="K67" s="5"/>
      <c r="L67" s="5"/>
      <c r="M67" s="5"/>
    </row>
    <row r="68" ht="15.75" thickBot="1">
      <c r="A68" s="18"/>
    </row>
    <row r="69" spans="2:13" ht="15.75" thickBot="1">
      <c r="B69" s="57" t="s">
        <v>31</v>
      </c>
      <c r="C69" s="53"/>
      <c r="D69" s="61"/>
      <c r="E69" s="52" t="s">
        <v>32</v>
      </c>
      <c r="F69" s="58"/>
      <c r="G69" s="60"/>
      <c r="H69" s="53" t="s">
        <v>33</v>
      </c>
      <c r="I69" s="53"/>
      <c r="J69" s="61"/>
      <c r="K69" s="52" t="s">
        <v>34</v>
      </c>
      <c r="L69" s="53"/>
      <c r="M69" s="54"/>
    </row>
    <row r="70" spans="1:13" ht="15.75" thickBot="1">
      <c r="A70" s="67" t="s">
        <v>37</v>
      </c>
      <c r="B70" s="11"/>
      <c r="C70" s="3" t="s">
        <v>63</v>
      </c>
      <c r="D70" s="4" t="s">
        <v>64</v>
      </c>
      <c r="E70" s="2"/>
      <c r="F70" s="3" t="s">
        <v>63</v>
      </c>
      <c r="G70" s="4" t="s">
        <v>64</v>
      </c>
      <c r="H70" s="2"/>
      <c r="I70" s="3" t="s">
        <v>63</v>
      </c>
      <c r="J70" s="3" t="s">
        <v>64</v>
      </c>
      <c r="K70" s="27"/>
      <c r="L70" s="46" t="s">
        <v>63</v>
      </c>
      <c r="M70" s="47" t="s">
        <v>64</v>
      </c>
    </row>
    <row r="71" spans="1:13" ht="15.75" thickTop="1">
      <c r="A71" s="68"/>
      <c r="B71" s="20" t="s">
        <v>43</v>
      </c>
      <c r="C71" s="7">
        <f>CEILING(C64*0.7,5)</f>
        <v>155</v>
      </c>
      <c r="D71" s="8">
        <v>5</v>
      </c>
      <c r="E71" s="20" t="s">
        <v>43</v>
      </c>
      <c r="F71" s="7">
        <f>CEILING(C64*0.65,5)</f>
        <v>140</v>
      </c>
      <c r="G71" s="8">
        <v>2</v>
      </c>
      <c r="H71" s="20" t="s">
        <v>43</v>
      </c>
      <c r="I71" s="7">
        <f>CEILING(C64*0.5,5)</f>
        <v>110</v>
      </c>
      <c r="J71" s="7">
        <v>5</v>
      </c>
      <c r="K71" s="21" t="s">
        <v>43</v>
      </c>
      <c r="L71" s="41">
        <f>CEILING(C64*0.4,5)</f>
        <v>90</v>
      </c>
      <c r="M71" s="22">
        <v>5</v>
      </c>
    </row>
    <row r="72" spans="1:13" ht="15">
      <c r="A72" s="68"/>
      <c r="B72" s="11"/>
      <c r="C72" s="5">
        <f>CEILING(C64*0.7,5)</f>
        <v>155</v>
      </c>
      <c r="D72" s="6">
        <v>5</v>
      </c>
      <c r="E72" s="11"/>
      <c r="F72" s="5">
        <f>CEILING(C64*0.725,5)</f>
        <v>160</v>
      </c>
      <c r="G72" s="6">
        <v>2</v>
      </c>
      <c r="H72" s="11"/>
      <c r="I72" s="5">
        <f>CEILING(C64*0.6,5)</f>
        <v>130</v>
      </c>
      <c r="J72" s="5">
        <v>3</v>
      </c>
      <c r="K72" s="23"/>
      <c r="L72" s="5">
        <f>CEILING(C64*0.5,5)</f>
        <v>110</v>
      </c>
      <c r="M72" s="24">
        <v>5</v>
      </c>
    </row>
    <row r="73" spans="1:13" ht="15">
      <c r="A73" s="68"/>
      <c r="B73" s="11"/>
      <c r="C73" s="5">
        <f>CEILING(C64*0.7,5)</f>
        <v>155</v>
      </c>
      <c r="D73" s="6">
        <v>5</v>
      </c>
      <c r="E73" s="11"/>
      <c r="F73" s="5">
        <f>CEILING(C64*0.775,5)</f>
        <v>170</v>
      </c>
      <c r="G73" s="6">
        <v>5</v>
      </c>
      <c r="H73" s="11"/>
      <c r="I73" s="5">
        <f>CEILING(C64*0.7,5)</f>
        <v>155</v>
      </c>
      <c r="J73" s="5">
        <v>2</v>
      </c>
      <c r="K73" s="23"/>
      <c r="L73" s="5">
        <f>CEILING(C64*0.6,5)</f>
        <v>130</v>
      </c>
      <c r="M73" s="24">
        <v>5</v>
      </c>
    </row>
    <row r="74" spans="1:13" ht="15">
      <c r="A74" s="68"/>
      <c r="B74" s="11"/>
      <c r="C74" s="5">
        <f>CEILING(C64*0.7,5)</f>
        <v>155</v>
      </c>
      <c r="D74" s="6">
        <v>5</v>
      </c>
      <c r="E74" s="11"/>
      <c r="F74" s="5">
        <f>CEILING(C64*0.775,5)</f>
        <v>170</v>
      </c>
      <c r="G74" s="6">
        <v>5</v>
      </c>
      <c r="H74" s="11"/>
      <c r="I74" s="5">
        <f>CEILING(C64*0.75,5)</f>
        <v>165</v>
      </c>
      <c r="J74" s="5">
        <v>1</v>
      </c>
      <c r="K74" s="23"/>
      <c r="L74" s="5"/>
      <c r="M74" s="24" t="s">
        <v>49</v>
      </c>
    </row>
    <row r="75" spans="1:13" ht="15">
      <c r="A75" s="68"/>
      <c r="B75" s="5"/>
      <c r="C75" s="5">
        <f>CEILING(C64*0.7,5)</f>
        <v>155</v>
      </c>
      <c r="D75" s="6">
        <v>5</v>
      </c>
      <c r="E75" s="5"/>
      <c r="F75" s="5">
        <f>CEILING(C64*0.775,5)</f>
        <v>170</v>
      </c>
      <c r="G75" s="6">
        <v>5</v>
      </c>
      <c r="H75" s="5"/>
      <c r="I75" s="5">
        <f>CEILING(C64*0.8,5)</f>
        <v>175</v>
      </c>
      <c r="J75" s="5">
        <v>1</v>
      </c>
      <c r="K75" s="39"/>
      <c r="L75" s="5"/>
      <c r="M75" s="24" t="s">
        <v>50</v>
      </c>
    </row>
    <row r="76" spans="1:13" ht="15.75" thickBot="1">
      <c r="A76" s="68"/>
      <c r="B76" s="12" t="s">
        <v>24</v>
      </c>
      <c r="C76" s="12">
        <f>CEILING(C64*0.7,5)</f>
        <v>155</v>
      </c>
      <c r="D76" s="28" t="s">
        <v>25</v>
      </c>
      <c r="E76" s="12" t="s">
        <v>26</v>
      </c>
      <c r="F76" s="12">
        <f>CEILING(C64*0.775,5)</f>
        <v>170</v>
      </c>
      <c r="G76" s="28" t="s">
        <v>25</v>
      </c>
      <c r="H76" s="12" t="s">
        <v>23</v>
      </c>
      <c r="I76" s="12">
        <f>CEILING(C64*0.85,5)</f>
        <v>185</v>
      </c>
      <c r="J76" s="12" t="s">
        <v>54</v>
      </c>
      <c r="K76" s="40"/>
      <c r="L76" s="13"/>
      <c r="M76" s="26" t="s">
        <v>49</v>
      </c>
    </row>
    <row r="77" spans="1:13" ht="15.75" thickTop="1">
      <c r="A77" s="68"/>
      <c r="B77" s="20" t="s">
        <v>44</v>
      </c>
      <c r="C77" s="7">
        <f>CEILING(C65*0.7,5)</f>
        <v>235</v>
      </c>
      <c r="D77" s="8">
        <v>5</v>
      </c>
      <c r="E77" s="20" t="s">
        <v>44</v>
      </c>
      <c r="F77" s="7">
        <f>CEILING(C65*0.65,5)</f>
        <v>215</v>
      </c>
      <c r="G77" s="8">
        <v>2</v>
      </c>
      <c r="H77" s="20" t="s">
        <v>44</v>
      </c>
      <c r="I77" s="7">
        <f>CEILING(C65*0.5,5)</f>
        <v>165</v>
      </c>
      <c r="J77" s="7">
        <v>5</v>
      </c>
      <c r="K77" s="21" t="s">
        <v>44</v>
      </c>
      <c r="L77" s="41">
        <f>CEILING(C65*0.4,5)</f>
        <v>135</v>
      </c>
      <c r="M77" s="22">
        <v>5</v>
      </c>
    </row>
    <row r="78" spans="1:13" ht="15">
      <c r="A78" s="68"/>
      <c r="B78" s="11"/>
      <c r="C78" s="5">
        <f>CEILING(C65*0.7,5)</f>
        <v>235</v>
      </c>
      <c r="D78" s="6">
        <v>5</v>
      </c>
      <c r="E78" s="11"/>
      <c r="F78" s="5">
        <f>CEILING(C65*0.725,5)</f>
        <v>240</v>
      </c>
      <c r="G78" s="6">
        <v>2</v>
      </c>
      <c r="H78" s="11"/>
      <c r="I78" s="5">
        <f>CEILING(C65*0.6,5)</f>
        <v>200</v>
      </c>
      <c r="J78" s="5">
        <v>3</v>
      </c>
      <c r="K78" s="23"/>
      <c r="L78" s="5">
        <f>CEILING(C65*0.5,5)</f>
        <v>165</v>
      </c>
      <c r="M78" s="24">
        <v>5</v>
      </c>
    </row>
    <row r="79" spans="1:13" ht="15">
      <c r="A79" s="68"/>
      <c r="B79" s="11"/>
      <c r="C79" s="5">
        <f>CEILING(C65*0.7,5)</f>
        <v>235</v>
      </c>
      <c r="D79" s="6">
        <v>5</v>
      </c>
      <c r="E79" s="11"/>
      <c r="F79" s="5">
        <f>CEILING(C65*0.775,5)</f>
        <v>260</v>
      </c>
      <c r="G79" s="6">
        <v>5</v>
      </c>
      <c r="H79" s="11"/>
      <c r="I79" s="5">
        <f>CEILING(C65*0.7,5)</f>
        <v>235</v>
      </c>
      <c r="J79" s="5">
        <v>2</v>
      </c>
      <c r="K79" s="23"/>
      <c r="L79" s="5">
        <f>CEILING(C65*0.6,5)</f>
        <v>200</v>
      </c>
      <c r="M79" s="24">
        <v>5</v>
      </c>
    </row>
    <row r="80" spans="1:13" ht="15">
      <c r="A80" s="68"/>
      <c r="B80" s="11"/>
      <c r="C80" s="5">
        <f>CEILING(C65*0.7,5)</f>
        <v>235</v>
      </c>
      <c r="D80" s="6">
        <v>5</v>
      </c>
      <c r="E80" s="11"/>
      <c r="F80" s="5">
        <f>CEILING(C65*0.775,5)</f>
        <v>260</v>
      </c>
      <c r="G80" s="6">
        <v>5</v>
      </c>
      <c r="H80" s="11"/>
      <c r="I80" s="5">
        <f>CEILING(C65*0.75,5)</f>
        <v>250</v>
      </c>
      <c r="J80" s="5">
        <v>1</v>
      </c>
      <c r="K80" s="23"/>
      <c r="L80" s="5"/>
      <c r="M80" s="24" t="s">
        <v>49</v>
      </c>
    </row>
    <row r="81" spans="1:13" ht="15">
      <c r="A81" s="68"/>
      <c r="B81" s="5"/>
      <c r="C81" s="5">
        <f>CEILING(C65*0.7,5)</f>
        <v>235</v>
      </c>
      <c r="D81" s="6">
        <v>5</v>
      </c>
      <c r="E81" s="5"/>
      <c r="F81" s="5">
        <f>CEILING(C65*0.775,5)</f>
        <v>260</v>
      </c>
      <c r="G81" s="6">
        <v>5</v>
      </c>
      <c r="H81" s="5"/>
      <c r="I81" s="5">
        <f>CEILING(C65*0.8,5)</f>
        <v>265</v>
      </c>
      <c r="J81" s="5">
        <v>1</v>
      </c>
      <c r="K81" s="39"/>
      <c r="L81" s="5"/>
      <c r="M81" s="24" t="s">
        <v>50</v>
      </c>
    </row>
    <row r="82" spans="1:13" ht="15.75" thickBot="1">
      <c r="A82" s="68"/>
      <c r="B82" s="12" t="s">
        <v>24</v>
      </c>
      <c r="C82" s="12">
        <f>CEILING(C65*0.7,5)</f>
        <v>235</v>
      </c>
      <c r="D82" s="28" t="s">
        <v>25</v>
      </c>
      <c r="E82" s="12" t="s">
        <v>26</v>
      </c>
      <c r="F82" s="12">
        <f>CEILING(C65*0.775,5)</f>
        <v>260</v>
      </c>
      <c r="G82" s="28" t="s">
        <v>25</v>
      </c>
      <c r="H82" s="12" t="s">
        <v>23</v>
      </c>
      <c r="I82" s="12">
        <f>CEILING(C65*0.85,5)</f>
        <v>285</v>
      </c>
      <c r="J82" s="12" t="s">
        <v>54</v>
      </c>
      <c r="K82" s="40"/>
      <c r="L82" s="13"/>
      <c r="M82" s="26" t="s">
        <v>49</v>
      </c>
    </row>
    <row r="83" spans="1:13" ht="15.75" thickTop="1">
      <c r="A83" s="68"/>
      <c r="B83" s="20" t="s">
        <v>45</v>
      </c>
      <c r="C83" s="7">
        <f>CEILING(C66*0.7,5)</f>
        <v>95</v>
      </c>
      <c r="D83" s="8">
        <v>5</v>
      </c>
      <c r="E83" s="20" t="s">
        <v>45</v>
      </c>
      <c r="F83" s="7">
        <f>CEILING(C66*0.65,5)</f>
        <v>90</v>
      </c>
      <c r="G83" s="8">
        <v>2</v>
      </c>
      <c r="H83" s="20" t="s">
        <v>45</v>
      </c>
      <c r="I83" s="7">
        <f>CEILING(C66*0.5,5)</f>
        <v>70</v>
      </c>
      <c r="J83" s="7">
        <v>5</v>
      </c>
      <c r="K83" s="21" t="s">
        <v>45</v>
      </c>
      <c r="L83" s="41">
        <f>CEILING(C66*0.4,5)</f>
        <v>55</v>
      </c>
      <c r="M83" s="22">
        <v>5</v>
      </c>
    </row>
    <row r="84" spans="1:13" ht="15">
      <c r="A84" s="68"/>
      <c r="B84" s="5"/>
      <c r="C84" s="5">
        <f>CEILING(C66*0.7,5)</f>
        <v>95</v>
      </c>
      <c r="D84" s="6">
        <v>5</v>
      </c>
      <c r="E84" s="5"/>
      <c r="F84" s="5">
        <f>CEILING(C66*0.725,5)</f>
        <v>100</v>
      </c>
      <c r="G84" s="6">
        <v>2</v>
      </c>
      <c r="H84" s="5"/>
      <c r="I84" s="5">
        <f>CEILING(C66*0.6,5)</f>
        <v>85</v>
      </c>
      <c r="J84" s="5">
        <v>3</v>
      </c>
      <c r="K84" s="39"/>
      <c r="L84" s="5">
        <f>CEILING(C66*0.5,5)</f>
        <v>70</v>
      </c>
      <c r="M84" s="24">
        <v>5</v>
      </c>
    </row>
    <row r="85" spans="1:13" ht="15">
      <c r="A85" s="68"/>
      <c r="B85" s="5"/>
      <c r="C85" s="5">
        <f>CEILING(C66*0.7,5)</f>
        <v>95</v>
      </c>
      <c r="D85" s="6">
        <v>5</v>
      </c>
      <c r="E85" s="5"/>
      <c r="F85" s="5">
        <f>CEILING(C66*0.775,5)</f>
        <v>105</v>
      </c>
      <c r="G85" s="6">
        <v>5</v>
      </c>
      <c r="H85" s="5"/>
      <c r="I85" s="5">
        <f>CEILING(C66*0.7,5)</f>
        <v>95</v>
      </c>
      <c r="J85" s="5">
        <v>2</v>
      </c>
      <c r="K85" s="39"/>
      <c r="L85" s="5">
        <f>CEILING(C66*0.6,5)</f>
        <v>85</v>
      </c>
      <c r="M85" s="24">
        <v>5</v>
      </c>
    </row>
    <row r="86" spans="1:13" ht="15">
      <c r="A86" s="68"/>
      <c r="B86" s="5"/>
      <c r="C86" s="5">
        <f>CEILING(C66*0.7,5)</f>
        <v>95</v>
      </c>
      <c r="D86" s="6">
        <v>5</v>
      </c>
      <c r="E86" s="5"/>
      <c r="F86" s="5">
        <f>CEILING(C66*0.775,5)</f>
        <v>105</v>
      </c>
      <c r="G86" s="6">
        <v>5</v>
      </c>
      <c r="H86" s="5"/>
      <c r="I86" s="5">
        <f>CEILING(C66*0.75,5)</f>
        <v>105</v>
      </c>
      <c r="J86" s="5">
        <v>1</v>
      </c>
      <c r="K86" s="39"/>
      <c r="L86" s="5"/>
      <c r="M86" s="24" t="s">
        <v>49</v>
      </c>
    </row>
    <row r="87" spans="1:13" ht="15">
      <c r="A87" s="68"/>
      <c r="B87" s="5"/>
      <c r="C87" s="5">
        <f>CEILING(C66*0.7,5)</f>
        <v>95</v>
      </c>
      <c r="D87" s="6">
        <v>5</v>
      </c>
      <c r="E87" s="5"/>
      <c r="F87" s="5">
        <f>CEILING(C66*0.775,5)</f>
        <v>105</v>
      </c>
      <c r="G87" s="6">
        <v>5</v>
      </c>
      <c r="H87" s="5"/>
      <c r="I87" s="5">
        <f>CEILING(C66*0.8,5)</f>
        <v>110</v>
      </c>
      <c r="J87" s="5">
        <v>1</v>
      </c>
      <c r="K87" s="39"/>
      <c r="L87" s="5"/>
      <c r="M87" s="24" t="s">
        <v>50</v>
      </c>
    </row>
    <row r="88" spans="1:13" ht="15.75" thickBot="1">
      <c r="A88" s="68"/>
      <c r="B88" s="12" t="s">
        <v>24</v>
      </c>
      <c r="C88" s="12">
        <f>CEILING(C66*0.7,5)</f>
        <v>95</v>
      </c>
      <c r="D88" s="28" t="s">
        <v>25</v>
      </c>
      <c r="E88" s="12" t="s">
        <v>26</v>
      </c>
      <c r="F88" s="12">
        <f>CEILING(C66*0.775,5)</f>
        <v>105</v>
      </c>
      <c r="G88" s="28" t="s">
        <v>25</v>
      </c>
      <c r="H88" s="12" t="s">
        <v>23</v>
      </c>
      <c r="I88" s="12">
        <f>CEILING(C66*0.85,5)</f>
        <v>115</v>
      </c>
      <c r="J88" s="12" t="s">
        <v>54</v>
      </c>
      <c r="K88" s="40"/>
      <c r="L88" s="13"/>
      <c r="M88" s="26" t="s">
        <v>49</v>
      </c>
    </row>
    <row r="89" spans="1:13" ht="15.75" thickTop="1">
      <c r="A89" s="68"/>
      <c r="B89" s="11" t="s">
        <v>46</v>
      </c>
      <c r="C89" s="7">
        <f>CEILING(C67*0.7,5)</f>
        <v>240</v>
      </c>
      <c r="D89" s="8">
        <v>5</v>
      </c>
      <c r="E89" s="11" t="s">
        <v>46</v>
      </c>
      <c r="F89" s="7">
        <f>CEILING(C67*0.65,5)</f>
        <v>225</v>
      </c>
      <c r="G89" s="6">
        <v>2</v>
      </c>
      <c r="H89" s="11" t="s">
        <v>46</v>
      </c>
      <c r="I89" s="7">
        <f>CEILING(C67*0.5,5)</f>
        <v>170</v>
      </c>
      <c r="J89" s="7">
        <v>5</v>
      </c>
      <c r="K89" s="21" t="s">
        <v>46</v>
      </c>
      <c r="L89" s="41">
        <f>CEILING(C67*0.4,5)</f>
        <v>140</v>
      </c>
      <c r="M89" s="22">
        <v>5</v>
      </c>
    </row>
    <row r="90" spans="1:13" ht="15">
      <c r="A90" s="68"/>
      <c r="B90" s="11"/>
      <c r="C90" s="5">
        <f>CEILING(C67*0.7,5)</f>
        <v>240</v>
      </c>
      <c r="D90" s="6">
        <v>5</v>
      </c>
      <c r="E90" s="11"/>
      <c r="F90" s="5">
        <f>CEILING(C67*0.725,5)</f>
        <v>250</v>
      </c>
      <c r="G90" s="6">
        <v>2</v>
      </c>
      <c r="H90" s="11"/>
      <c r="I90" s="5">
        <f>CEILING(C67*0.6,5)</f>
        <v>205</v>
      </c>
      <c r="J90" s="5">
        <v>3</v>
      </c>
      <c r="K90" s="23"/>
      <c r="L90" s="5">
        <f>CEILING(C67*0.5,5)</f>
        <v>170</v>
      </c>
      <c r="M90" s="24">
        <v>5</v>
      </c>
    </row>
    <row r="91" spans="1:13" ht="15">
      <c r="A91" s="68"/>
      <c r="B91" s="11"/>
      <c r="C91" s="5">
        <f>CEILING(C67*0.7,5)</f>
        <v>240</v>
      </c>
      <c r="D91" s="6">
        <v>5</v>
      </c>
      <c r="E91" s="11"/>
      <c r="F91" s="5">
        <f>CEILING(C67*0.775,5)</f>
        <v>265</v>
      </c>
      <c r="G91" s="6">
        <v>5</v>
      </c>
      <c r="H91" s="11"/>
      <c r="I91" s="5">
        <f>CEILING(C67*0.7,5)</f>
        <v>240</v>
      </c>
      <c r="J91" s="5">
        <v>2</v>
      </c>
      <c r="K91" s="23"/>
      <c r="L91" s="5">
        <f>CEILING(C67*0.6,5)</f>
        <v>205</v>
      </c>
      <c r="M91" s="24">
        <v>5</v>
      </c>
    </row>
    <row r="92" spans="1:13" ht="15">
      <c r="A92" s="68"/>
      <c r="B92" s="11"/>
      <c r="C92" s="5">
        <f>CEILING(C67*0.7,5)</f>
        <v>240</v>
      </c>
      <c r="D92" s="6">
        <v>5</v>
      </c>
      <c r="E92" s="11"/>
      <c r="F92" s="5">
        <f>CEILING(C67*0.775,5)</f>
        <v>265</v>
      </c>
      <c r="G92" s="6">
        <v>5</v>
      </c>
      <c r="H92" s="11"/>
      <c r="I92" s="5">
        <f>CEILING(C67*0.75,5)</f>
        <v>255</v>
      </c>
      <c r="J92" s="5">
        <v>1</v>
      </c>
      <c r="K92" s="23"/>
      <c r="L92" s="5"/>
      <c r="M92" s="24" t="s">
        <v>49</v>
      </c>
    </row>
    <row r="93" spans="1:13" ht="15">
      <c r="A93" s="68"/>
      <c r="B93" s="5"/>
      <c r="C93" s="5">
        <f>CEILING(C67*0.7,5)</f>
        <v>240</v>
      </c>
      <c r="D93" s="6">
        <v>5</v>
      </c>
      <c r="E93" s="5"/>
      <c r="F93" s="5">
        <f>CEILING(C67*0.775,5)</f>
        <v>265</v>
      </c>
      <c r="G93" s="6">
        <v>5</v>
      </c>
      <c r="H93" s="5"/>
      <c r="I93" s="5">
        <f>CEILING(C67*0.8,5)</f>
        <v>275</v>
      </c>
      <c r="J93" s="5">
        <v>1</v>
      </c>
      <c r="K93" s="39"/>
      <c r="L93" s="5"/>
      <c r="M93" s="24" t="s">
        <v>50</v>
      </c>
    </row>
    <row r="94" spans="1:13" ht="15.75" thickBot="1">
      <c r="A94" s="68"/>
      <c r="B94" s="12" t="s">
        <v>24</v>
      </c>
      <c r="C94" s="12">
        <f>CEILING(C67*0.7,5)</f>
        <v>240</v>
      </c>
      <c r="D94" s="28" t="s">
        <v>25</v>
      </c>
      <c r="E94" s="12" t="s">
        <v>26</v>
      </c>
      <c r="F94" s="12">
        <f>CEILING(C67*0.775,5)</f>
        <v>265</v>
      </c>
      <c r="G94" s="28" t="s">
        <v>25</v>
      </c>
      <c r="H94" s="12" t="s">
        <v>23</v>
      </c>
      <c r="I94" s="12">
        <f>CEILING(C67*0.85,5)</f>
        <v>290</v>
      </c>
      <c r="J94" s="12" t="s">
        <v>54</v>
      </c>
      <c r="K94" s="40"/>
      <c r="L94" s="13"/>
      <c r="M94" s="26" t="s">
        <v>49</v>
      </c>
    </row>
    <row r="95" spans="1:13" ht="16.5" thickBot="1" thickTop="1">
      <c r="A95" s="69"/>
      <c r="B95" s="11"/>
      <c r="C95" s="11"/>
      <c r="D95" s="11"/>
      <c r="E95" s="11"/>
      <c r="F95" s="11"/>
      <c r="G95" s="11"/>
      <c r="H95" s="5"/>
      <c r="I95" s="5"/>
      <c r="J95" s="11"/>
      <c r="K95" s="5"/>
      <c r="L95" s="5"/>
      <c r="M95" s="5"/>
    </row>
    <row r="96" spans="1:13" ht="15.75" thickBot="1">
      <c r="A96" s="18"/>
      <c r="B96" s="50" t="s">
        <v>57</v>
      </c>
      <c r="C96" s="51"/>
      <c r="D96" s="33" t="s">
        <v>58</v>
      </c>
      <c r="E96" s="33" t="s">
        <v>8</v>
      </c>
      <c r="F96" s="11"/>
      <c r="G96" s="11"/>
      <c r="H96" s="5"/>
      <c r="I96" s="5"/>
      <c r="J96" s="11"/>
      <c r="K96" s="5"/>
      <c r="L96" s="5"/>
      <c r="M96" s="5"/>
    </row>
    <row r="97" spans="1:13" ht="15">
      <c r="A97" s="18"/>
      <c r="B97" s="21" t="s">
        <v>61</v>
      </c>
      <c r="C97" s="22">
        <f>CEILING(((E97-D97)*2.5)+C64,5)</f>
        <v>215</v>
      </c>
      <c r="D97" s="11">
        <v>5</v>
      </c>
      <c r="E97" s="42">
        <v>5</v>
      </c>
      <c r="F97" s="11"/>
      <c r="G97" s="11"/>
      <c r="H97" s="5"/>
      <c r="I97" s="5"/>
      <c r="J97" s="11"/>
      <c r="K97" s="5"/>
      <c r="L97" s="5"/>
      <c r="M97" s="5"/>
    </row>
    <row r="98" spans="1:13" ht="15">
      <c r="A98" s="18"/>
      <c r="B98" s="23" t="s">
        <v>59</v>
      </c>
      <c r="C98" s="24">
        <f>CEILING(((E98-D98)*5)+C65,5)</f>
        <v>330</v>
      </c>
      <c r="D98" s="11">
        <v>5</v>
      </c>
      <c r="E98" s="43">
        <v>5</v>
      </c>
      <c r="F98" s="11"/>
      <c r="G98" s="11"/>
      <c r="H98" s="5"/>
      <c r="I98" s="5"/>
      <c r="J98" s="11"/>
      <c r="K98" s="5"/>
      <c r="L98" s="5"/>
      <c r="M98" s="5"/>
    </row>
    <row r="99" spans="1:13" ht="15">
      <c r="A99" s="18"/>
      <c r="B99" s="23" t="s">
        <v>62</v>
      </c>
      <c r="C99" s="24">
        <f>CEILING(((E99-D99)*2.5)+C66,5)</f>
        <v>135</v>
      </c>
      <c r="D99" s="11">
        <v>5</v>
      </c>
      <c r="E99" s="43">
        <v>5</v>
      </c>
      <c r="F99" s="11"/>
      <c r="G99" s="11"/>
      <c r="H99" s="5"/>
      <c r="I99" s="5"/>
      <c r="J99" s="11"/>
      <c r="K99" s="5"/>
      <c r="L99" s="5"/>
      <c r="M99" s="5"/>
    </row>
    <row r="100" spans="1:13" ht="15.75" thickBot="1">
      <c r="A100" s="18"/>
      <c r="B100" s="25" t="s">
        <v>60</v>
      </c>
      <c r="C100" s="26">
        <f>CEILING(((E100-D100)*5)+C67,5)</f>
        <v>340</v>
      </c>
      <c r="D100" s="19">
        <v>5</v>
      </c>
      <c r="E100" s="44">
        <v>5</v>
      </c>
      <c r="F100" s="11"/>
      <c r="G100" s="11"/>
      <c r="H100" s="5"/>
      <c r="I100" s="5"/>
      <c r="J100" s="11"/>
      <c r="K100" s="5"/>
      <c r="L100" s="5"/>
      <c r="M100" s="5"/>
    </row>
    <row r="101" ht="15.75" thickBot="1">
      <c r="A101" s="18"/>
    </row>
    <row r="102" spans="2:13" ht="15.75" thickBot="1">
      <c r="B102" s="57" t="s">
        <v>31</v>
      </c>
      <c r="C102" s="53"/>
      <c r="D102" s="61"/>
      <c r="E102" s="52" t="s">
        <v>32</v>
      </c>
      <c r="F102" s="58"/>
      <c r="G102" s="60"/>
      <c r="H102" s="53" t="s">
        <v>33</v>
      </c>
      <c r="I102" s="53"/>
      <c r="J102" s="61"/>
      <c r="K102" s="52" t="s">
        <v>34</v>
      </c>
      <c r="L102" s="53"/>
      <c r="M102" s="54"/>
    </row>
    <row r="103" spans="1:13" ht="15.75" thickBot="1">
      <c r="A103" s="67" t="s">
        <v>38</v>
      </c>
      <c r="B103" s="11"/>
      <c r="C103" s="3" t="s">
        <v>63</v>
      </c>
      <c r="D103" s="4" t="s">
        <v>64</v>
      </c>
      <c r="E103" s="2"/>
      <c r="F103" s="3" t="s">
        <v>63</v>
      </c>
      <c r="G103" s="4" t="s">
        <v>64</v>
      </c>
      <c r="H103" s="2"/>
      <c r="I103" s="3" t="s">
        <v>63</v>
      </c>
      <c r="J103" s="4" t="s">
        <v>64</v>
      </c>
      <c r="K103" s="2"/>
      <c r="L103" s="3" t="s">
        <v>63</v>
      </c>
      <c r="M103" s="4" t="s">
        <v>64</v>
      </c>
    </row>
    <row r="104" spans="1:13" ht="15.75" thickTop="1">
      <c r="A104" s="68"/>
      <c r="B104" s="20" t="s">
        <v>43</v>
      </c>
      <c r="C104" s="7">
        <f>CEILING(C97*0.75,5)</f>
        <v>165</v>
      </c>
      <c r="D104" s="8">
        <v>3</v>
      </c>
      <c r="E104" s="20" t="s">
        <v>43</v>
      </c>
      <c r="F104" s="7">
        <f>CEILING(C97*0.7,5)</f>
        <v>155</v>
      </c>
      <c r="G104" s="8">
        <v>1</v>
      </c>
      <c r="H104" s="20" t="s">
        <v>43</v>
      </c>
      <c r="I104" s="7">
        <f>CEILING(C97*0.5,5)</f>
        <v>110</v>
      </c>
      <c r="J104" s="8">
        <v>5</v>
      </c>
      <c r="K104" s="20" t="s">
        <v>43</v>
      </c>
      <c r="L104" s="7">
        <f>CEILING(C97*0.4,5)</f>
        <v>90</v>
      </c>
      <c r="M104" s="8">
        <v>5</v>
      </c>
    </row>
    <row r="105" spans="1:13" ht="15">
      <c r="A105" s="68"/>
      <c r="B105" s="11"/>
      <c r="C105" s="5">
        <f>CEILING(C97*0.75,5)</f>
        <v>165</v>
      </c>
      <c r="D105" s="6">
        <v>3</v>
      </c>
      <c r="E105" s="11"/>
      <c r="F105" s="5">
        <f>CEILING(C97*0.775,5)</f>
        <v>170</v>
      </c>
      <c r="G105" s="6">
        <v>1</v>
      </c>
      <c r="H105" s="11"/>
      <c r="I105" s="5">
        <f>CEILING(C97*0.6,5)</f>
        <v>130</v>
      </c>
      <c r="J105" s="6">
        <v>3</v>
      </c>
      <c r="K105" s="11"/>
      <c r="L105" s="5">
        <f>CEILING(C97*0.5,5)</f>
        <v>110</v>
      </c>
      <c r="M105" s="6">
        <v>5</v>
      </c>
    </row>
    <row r="106" spans="1:13" ht="15">
      <c r="A106" s="68"/>
      <c r="B106" s="11"/>
      <c r="C106" s="5">
        <f>CEILING(C97*0.75,5)</f>
        <v>165</v>
      </c>
      <c r="D106" s="6">
        <v>3</v>
      </c>
      <c r="E106" s="11"/>
      <c r="F106" s="5">
        <f>CEILING(C97*0.825,5)</f>
        <v>180</v>
      </c>
      <c r="G106" s="6">
        <v>3</v>
      </c>
      <c r="H106" s="11"/>
      <c r="I106" s="5">
        <f>CEILING(C97*0.7,5)</f>
        <v>155</v>
      </c>
      <c r="J106" s="6">
        <v>2</v>
      </c>
      <c r="K106" s="11"/>
      <c r="L106" s="5">
        <f>CEILING(C97*0.6,5)</f>
        <v>130</v>
      </c>
      <c r="M106" s="6">
        <v>5</v>
      </c>
    </row>
    <row r="107" spans="1:13" ht="15">
      <c r="A107" s="68"/>
      <c r="B107" s="11"/>
      <c r="C107" s="5">
        <f>CEILING(C97*0.75,5)</f>
        <v>165</v>
      </c>
      <c r="D107" s="6">
        <v>3</v>
      </c>
      <c r="E107" s="11"/>
      <c r="F107" s="5">
        <f>CEILING(C97*0.825,5)</f>
        <v>180</v>
      </c>
      <c r="G107" s="6">
        <v>3</v>
      </c>
      <c r="H107" s="11"/>
      <c r="I107" s="5">
        <f>CEILING(C97*0.75,5)</f>
        <v>165</v>
      </c>
      <c r="J107" s="6">
        <v>1</v>
      </c>
      <c r="K107" s="11"/>
      <c r="L107" s="5"/>
      <c r="M107" s="6" t="s">
        <v>28</v>
      </c>
    </row>
    <row r="108" spans="1:13" ht="15">
      <c r="A108" s="68"/>
      <c r="B108" s="11"/>
      <c r="C108" s="5">
        <f>CEILING(C97*0.75,5)</f>
        <v>165</v>
      </c>
      <c r="D108" s="6">
        <v>3</v>
      </c>
      <c r="E108" s="11"/>
      <c r="F108" s="5">
        <f>CEILING(C97*0.825,5)</f>
        <v>180</v>
      </c>
      <c r="G108" s="6">
        <v>3</v>
      </c>
      <c r="H108" s="11"/>
      <c r="I108" s="5">
        <f>CEILING(C97*0.8,5)</f>
        <v>175</v>
      </c>
      <c r="J108" s="6">
        <v>1</v>
      </c>
      <c r="K108" s="11"/>
      <c r="L108" s="5"/>
      <c r="M108" s="6" t="s">
        <v>51</v>
      </c>
    </row>
    <row r="109" spans="1:13" ht="15">
      <c r="A109" s="68"/>
      <c r="B109" s="5"/>
      <c r="C109" s="5">
        <f>CEILING(C97*0.75,5)</f>
        <v>165</v>
      </c>
      <c r="D109" s="6">
        <v>3</v>
      </c>
      <c r="E109" s="5"/>
      <c r="F109" s="5">
        <f>CEILING(C97*0.825,5)</f>
        <v>180</v>
      </c>
      <c r="G109" s="6">
        <v>3</v>
      </c>
      <c r="H109" s="5"/>
      <c r="I109" s="5">
        <f>CEILING(C97*0.85,5)</f>
        <v>185</v>
      </c>
      <c r="J109" s="6">
        <v>1</v>
      </c>
      <c r="K109" s="5"/>
      <c r="L109" s="5"/>
      <c r="M109" s="6" t="s">
        <v>49</v>
      </c>
    </row>
    <row r="110" spans="1:13" ht="15.75" thickBot="1">
      <c r="A110" s="68"/>
      <c r="B110" s="12" t="s">
        <v>20</v>
      </c>
      <c r="C110" s="12">
        <f>CEILING(C97*0.75,5)</f>
        <v>165</v>
      </c>
      <c r="D110" s="28" t="s">
        <v>27</v>
      </c>
      <c r="E110" s="12" t="s">
        <v>22</v>
      </c>
      <c r="F110" s="12">
        <f>CEILING(C97*0.825,5)</f>
        <v>180</v>
      </c>
      <c r="G110" s="28" t="s">
        <v>27</v>
      </c>
      <c r="H110" s="12" t="s">
        <v>23</v>
      </c>
      <c r="I110" s="12">
        <f>CEILING(C97*0.9,5)</f>
        <v>195</v>
      </c>
      <c r="J110" s="28" t="s">
        <v>54</v>
      </c>
      <c r="K110" s="16"/>
      <c r="L110" s="16"/>
      <c r="M110" s="17" t="s">
        <v>49</v>
      </c>
    </row>
    <row r="111" spans="1:13" ht="15.75" thickTop="1">
      <c r="A111" s="68"/>
      <c r="B111" s="20" t="s">
        <v>44</v>
      </c>
      <c r="C111" s="7">
        <f>CEILING(C98*0.75,5)</f>
        <v>250</v>
      </c>
      <c r="D111" s="8">
        <v>3</v>
      </c>
      <c r="E111" s="20" t="s">
        <v>44</v>
      </c>
      <c r="F111" s="7">
        <f>CEILING(C98*0.7,5)</f>
        <v>235</v>
      </c>
      <c r="G111" s="8">
        <v>1</v>
      </c>
      <c r="H111" s="20" t="s">
        <v>44</v>
      </c>
      <c r="I111" s="7">
        <f>CEILING(C98*0.5,5)</f>
        <v>165</v>
      </c>
      <c r="J111" s="8">
        <v>5</v>
      </c>
      <c r="K111" s="20" t="s">
        <v>44</v>
      </c>
      <c r="L111" s="7">
        <f>CEILING(C98*0.4,5)</f>
        <v>135</v>
      </c>
      <c r="M111" s="8">
        <v>5</v>
      </c>
    </row>
    <row r="112" spans="1:13" ht="15">
      <c r="A112" s="68"/>
      <c r="B112" s="5"/>
      <c r="C112" s="5">
        <f>CEILING(C98*0.75,5)</f>
        <v>250</v>
      </c>
      <c r="D112" s="6">
        <v>3</v>
      </c>
      <c r="E112" s="5"/>
      <c r="F112" s="5">
        <f>CEILING(C98*0.775,5)</f>
        <v>260</v>
      </c>
      <c r="G112" s="6">
        <v>1</v>
      </c>
      <c r="H112" s="5"/>
      <c r="I112" s="5">
        <f>CEILING(C98*0.6,5)</f>
        <v>200</v>
      </c>
      <c r="J112" s="6">
        <v>3</v>
      </c>
      <c r="K112" s="5"/>
      <c r="L112" s="5">
        <f>CEILING(C98*0.5,5)</f>
        <v>165</v>
      </c>
      <c r="M112" s="6">
        <v>5</v>
      </c>
    </row>
    <row r="113" spans="1:13" ht="15">
      <c r="A113" s="68"/>
      <c r="B113" s="5"/>
      <c r="C113" s="5">
        <f>CEILING(C98*0.75,5)</f>
        <v>250</v>
      </c>
      <c r="D113" s="6">
        <v>3</v>
      </c>
      <c r="E113" s="5"/>
      <c r="F113" s="5">
        <f>CEILING(C98*0.825,5)</f>
        <v>275</v>
      </c>
      <c r="G113" s="6">
        <v>3</v>
      </c>
      <c r="H113" s="5"/>
      <c r="I113" s="5">
        <f>CEILING(C98*0.7,5)</f>
        <v>235</v>
      </c>
      <c r="J113" s="6">
        <v>2</v>
      </c>
      <c r="K113" s="5"/>
      <c r="L113" s="5">
        <f>CEILING(C98*0.6,5)</f>
        <v>200</v>
      </c>
      <c r="M113" s="6">
        <v>5</v>
      </c>
    </row>
    <row r="114" spans="1:13" ht="15">
      <c r="A114" s="68"/>
      <c r="B114" s="5"/>
      <c r="C114" s="5">
        <f>CEILING(C98*0.75,5)</f>
        <v>250</v>
      </c>
      <c r="D114" s="6">
        <v>3</v>
      </c>
      <c r="E114" s="5"/>
      <c r="F114" s="5">
        <f>CEILING(C98*0.825,5)</f>
        <v>275</v>
      </c>
      <c r="G114" s="6">
        <v>3</v>
      </c>
      <c r="H114" s="5"/>
      <c r="I114" s="5">
        <f>CEILING(C98*0.75,5)</f>
        <v>250</v>
      </c>
      <c r="J114" s="6">
        <v>1</v>
      </c>
      <c r="K114" s="5"/>
      <c r="L114" s="5"/>
      <c r="M114" s="6" t="s">
        <v>28</v>
      </c>
    </row>
    <row r="115" spans="1:13" ht="15">
      <c r="A115" s="68"/>
      <c r="B115" s="5"/>
      <c r="C115" s="5">
        <f>CEILING(C98*0.75,5)</f>
        <v>250</v>
      </c>
      <c r="D115" s="6">
        <v>3</v>
      </c>
      <c r="E115" s="5"/>
      <c r="F115" s="5">
        <f>CEILING(C98*0.825,5)</f>
        <v>275</v>
      </c>
      <c r="G115" s="6">
        <v>3</v>
      </c>
      <c r="H115" s="5"/>
      <c r="I115" s="5">
        <f>CEILING(C98*0.8,5)</f>
        <v>265</v>
      </c>
      <c r="J115" s="6">
        <v>1</v>
      </c>
      <c r="K115" s="5"/>
      <c r="L115" s="5"/>
      <c r="M115" s="6" t="s">
        <v>51</v>
      </c>
    </row>
    <row r="116" spans="1:13" ht="15">
      <c r="A116" s="68"/>
      <c r="B116" s="5"/>
      <c r="C116" s="5">
        <f>CEILING(C98*0.75,5)</f>
        <v>250</v>
      </c>
      <c r="D116" s="6">
        <v>3</v>
      </c>
      <c r="E116" s="5"/>
      <c r="F116" s="5">
        <f>CEILING(C98*0.825,5)</f>
        <v>275</v>
      </c>
      <c r="G116" s="6">
        <v>3</v>
      </c>
      <c r="H116" s="5"/>
      <c r="I116" s="5">
        <f>CEILING(C98*0.85,5)</f>
        <v>285</v>
      </c>
      <c r="J116" s="6">
        <v>1</v>
      </c>
      <c r="K116" s="5"/>
      <c r="L116" s="5"/>
      <c r="M116" s="6" t="s">
        <v>49</v>
      </c>
    </row>
    <row r="117" spans="1:13" ht="15.75" thickBot="1">
      <c r="A117" s="68"/>
      <c r="B117" s="12" t="s">
        <v>20</v>
      </c>
      <c r="C117" s="12">
        <f>CEILING(C98*0.75,5)</f>
        <v>250</v>
      </c>
      <c r="D117" s="28" t="s">
        <v>27</v>
      </c>
      <c r="E117" s="12" t="s">
        <v>22</v>
      </c>
      <c r="F117" s="12">
        <f>CEILING(C98*0.825,5)</f>
        <v>275</v>
      </c>
      <c r="G117" s="28" t="s">
        <v>27</v>
      </c>
      <c r="H117" s="12" t="s">
        <v>23</v>
      </c>
      <c r="I117" s="12">
        <f>CEILING(C98*0.9,5)</f>
        <v>300</v>
      </c>
      <c r="J117" s="28" t="s">
        <v>54</v>
      </c>
      <c r="K117" s="16"/>
      <c r="L117" s="16"/>
      <c r="M117" s="17" t="s">
        <v>49</v>
      </c>
    </row>
    <row r="118" spans="1:13" ht="15.75" thickTop="1">
      <c r="A118" s="68"/>
      <c r="B118" s="20" t="s">
        <v>45</v>
      </c>
      <c r="C118" s="7">
        <f>CEILING(C99*0.75,5)</f>
        <v>105</v>
      </c>
      <c r="D118" s="8">
        <v>3</v>
      </c>
      <c r="E118" s="20" t="s">
        <v>45</v>
      </c>
      <c r="F118" s="7">
        <f>CEILING(C99*0.7,5)</f>
        <v>95</v>
      </c>
      <c r="G118" s="8">
        <v>1</v>
      </c>
      <c r="H118" s="20" t="s">
        <v>45</v>
      </c>
      <c r="I118" s="7">
        <f>CEILING(C99*0.5,5)</f>
        <v>70</v>
      </c>
      <c r="J118" s="8">
        <v>5</v>
      </c>
      <c r="K118" s="20" t="s">
        <v>45</v>
      </c>
      <c r="L118" s="7">
        <f>CEILING(C99*0.4,5)</f>
        <v>55</v>
      </c>
      <c r="M118" s="8">
        <v>5</v>
      </c>
    </row>
    <row r="119" spans="1:13" ht="15">
      <c r="A119" s="68"/>
      <c r="B119" s="11"/>
      <c r="C119" s="5">
        <f>CEILING(C99*0.75,5)</f>
        <v>105</v>
      </c>
      <c r="D119" s="6">
        <v>3</v>
      </c>
      <c r="E119" s="11"/>
      <c r="F119" s="5">
        <f>CEILING(C99*0.775,5)</f>
        <v>105</v>
      </c>
      <c r="G119" s="6">
        <v>1</v>
      </c>
      <c r="H119" s="11"/>
      <c r="I119" s="5">
        <f>CEILING(C99*0.6,5)</f>
        <v>85</v>
      </c>
      <c r="J119" s="6">
        <v>3</v>
      </c>
      <c r="K119" s="11"/>
      <c r="L119" s="5">
        <f>CEILING(C99*0.5,5)</f>
        <v>70</v>
      </c>
      <c r="M119" s="6">
        <v>5</v>
      </c>
    </row>
    <row r="120" spans="1:13" ht="15">
      <c r="A120" s="68"/>
      <c r="B120" s="11"/>
      <c r="C120" s="5">
        <f>CEILING(C99*0.75,5)</f>
        <v>105</v>
      </c>
      <c r="D120" s="6">
        <v>3</v>
      </c>
      <c r="E120" s="11"/>
      <c r="F120" s="5">
        <f>CEILING(C99*0.825,5)</f>
        <v>115</v>
      </c>
      <c r="G120" s="6">
        <v>3</v>
      </c>
      <c r="H120" s="11"/>
      <c r="I120" s="5">
        <f>CEILING(C99*0.7,5)</f>
        <v>95</v>
      </c>
      <c r="J120" s="6">
        <v>2</v>
      </c>
      <c r="K120" s="11"/>
      <c r="L120" s="5">
        <f>CEILING(C99*0.6,5)</f>
        <v>85</v>
      </c>
      <c r="M120" s="6">
        <v>5</v>
      </c>
    </row>
    <row r="121" spans="1:13" ht="15">
      <c r="A121" s="68"/>
      <c r="B121" s="11"/>
      <c r="C121" s="5">
        <f>CEILING(C99*0.75,5)</f>
        <v>105</v>
      </c>
      <c r="D121" s="6">
        <v>3</v>
      </c>
      <c r="E121" s="11"/>
      <c r="F121" s="5">
        <f>CEILING(C99*0.825,5)</f>
        <v>115</v>
      </c>
      <c r="G121" s="6">
        <v>3</v>
      </c>
      <c r="H121" s="11"/>
      <c r="I121" s="5">
        <f>CEILING(C99*0.75,5)</f>
        <v>105</v>
      </c>
      <c r="J121" s="6">
        <v>1</v>
      </c>
      <c r="K121" s="11"/>
      <c r="L121" s="5"/>
      <c r="M121" s="6" t="s">
        <v>28</v>
      </c>
    </row>
    <row r="122" spans="1:13" ht="15">
      <c r="A122" s="68"/>
      <c r="B122" s="11"/>
      <c r="C122" s="5">
        <f>CEILING(C99*0.75,5)</f>
        <v>105</v>
      </c>
      <c r="D122" s="6">
        <v>3</v>
      </c>
      <c r="E122" s="11"/>
      <c r="F122" s="5">
        <f>CEILING(C99*0.825,5)</f>
        <v>115</v>
      </c>
      <c r="G122" s="6">
        <v>3</v>
      </c>
      <c r="H122" s="11"/>
      <c r="I122" s="5">
        <f>CEILING(C99*0.8,5)</f>
        <v>110</v>
      </c>
      <c r="J122" s="6">
        <v>1</v>
      </c>
      <c r="K122" s="11"/>
      <c r="L122" s="5"/>
      <c r="M122" s="6" t="s">
        <v>51</v>
      </c>
    </row>
    <row r="123" spans="1:13" ht="15">
      <c r="A123" s="68"/>
      <c r="B123" s="5"/>
      <c r="C123" s="5">
        <f>CEILING(C99*0.75,5)</f>
        <v>105</v>
      </c>
      <c r="D123" s="6">
        <v>3</v>
      </c>
      <c r="E123" s="5"/>
      <c r="F123" s="5">
        <f>CEILING(C99*0.825,5)</f>
        <v>115</v>
      </c>
      <c r="G123" s="6">
        <v>3</v>
      </c>
      <c r="H123" s="5"/>
      <c r="I123" s="5">
        <f>CEILING(C99*0.85,5)</f>
        <v>115</v>
      </c>
      <c r="J123" s="6">
        <v>1</v>
      </c>
      <c r="K123" s="5"/>
      <c r="L123" s="5"/>
      <c r="M123" s="6" t="s">
        <v>49</v>
      </c>
    </row>
    <row r="124" spans="1:13" ht="15.75" thickBot="1">
      <c r="A124" s="68"/>
      <c r="B124" s="12" t="s">
        <v>20</v>
      </c>
      <c r="C124" s="12">
        <f>CEILING(C99*0.75,5)</f>
        <v>105</v>
      </c>
      <c r="D124" s="28" t="s">
        <v>27</v>
      </c>
      <c r="E124" s="12" t="s">
        <v>22</v>
      </c>
      <c r="F124" s="12">
        <f>CEILING(C99*0.825,5)</f>
        <v>115</v>
      </c>
      <c r="G124" s="28" t="s">
        <v>27</v>
      </c>
      <c r="H124" s="12" t="s">
        <v>23</v>
      </c>
      <c r="I124" s="12">
        <f>CEILING(C99*0.9,5)</f>
        <v>125</v>
      </c>
      <c r="J124" s="28" t="s">
        <v>54</v>
      </c>
      <c r="K124" s="16"/>
      <c r="L124" s="16"/>
      <c r="M124" s="17" t="s">
        <v>49</v>
      </c>
    </row>
    <row r="125" spans="1:13" ht="15.75" thickTop="1">
      <c r="A125" s="68"/>
      <c r="B125" s="11" t="s">
        <v>46</v>
      </c>
      <c r="C125" s="5">
        <f>CEILING(C100*0.75,5)</f>
        <v>255</v>
      </c>
      <c r="D125" s="8">
        <v>3</v>
      </c>
      <c r="E125" s="11" t="s">
        <v>46</v>
      </c>
      <c r="F125" s="7">
        <f>CEILING(C100*0.7,5)</f>
        <v>240</v>
      </c>
      <c r="G125" s="8">
        <v>1</v>
      </c>
      <c r="H125" s="11" t="s">
        <v>46</v>
      </c>
      <c r="I125" s="7">
        <f>CEILING(C100*0.5,5)</f>
        <v>170</v>
      </c>
      <c r="J125" s="8">
        <v>5</v>
      </c>
      <c r="K125" s="11" t="s">
        <v>46</v>
      </c>
      <c r="L125" s="7">
        <f>CEILING(C100*0.4,5)</f>
        <v>140</v>
      </c>
      <c r="M125" s="8">
        <v>5</v>
      </c>
    </row>
    <row r="126" spans="1:13" ht="15">
      <c r="A126" s="68"/>
      <c r="B126" s="11"/>
      <c r="C126" s="5">
        <f>CEILING(C100*0.75,5)</f>
        <v>255</v>
      </c>
      <c r="D126" s="6">
        <v>3</v>
      </c>
      <c r="E126" s="11"/>
      <c r="F126" s="5">
        <f>CEILING(C100*0.775,5)</f>
        <v>265</v>
      </c>
      <c r="G126" s="6">
        <v>1</v>
      </c>
      <c r="H126" s="11"/>
      <c r="I126" s="5">
        <f>CEILING(C100*0.6,5)</f>
        <v>205</v>
      </c>
      <c r="J126" s="6">
        <v>3</v>
      </c>
      <c r="K126" s="11"/>
      <c r="L126" s="5">
        <f>CEILING(C100*0.5,5)</f>
        <v>170</v>
      </c>
      <c r="M126" s="6">
        <v>5</v>
      </c>
    </row>
    <row r="127" spans="1:13" ht="15">
      <c r="A127" s="68"/>
      <c r="B127" s="11"/>
      <c r="C127" s="5">
        <f>CEILING(C100*0.75,5)</f>
        <v>255</v>
      </c>
      <c r="D127" s="6">
        <v>3</v>
      </c>
      <c r="E127" s="11"/>
      <c r="F127" s="5">
        <f>CEILING(C100*0.825,5)</f>
        <v>285</v>
      </c>
      <c r="G127" s="6">
        <v>3</v>
      </c>
      <c r="H127" s="11"/>
      <c r="I127" s="5">
        <f>CEILING(C100*0.7,5)</f>
        <v>240</v>
      </c>
      <c r="J127" s="6">
        <v>2</v>
      </c>
      <c r="K127" s="11"/>
      <c r="L127" s="5">
        <f>CEILING(C100*0.6,5)</f>
        <v>205</v>
      </c>
      <c r="M127" s="6">
        <v>5</v>
      </c>
    </row>
    <row r="128" spans="1:13" ht="15">
      <c r="A128" s="68"/>
      <c r="B128" s="11"/>
      <c r="C128" s="5">
        <f>CEILING(C100*0.75,5)</f>
        <v>255</v>
      </c>
      <c r="D128" s="6">
        <v>3</v>
      </c>
      <c r="E128" s="11"/>
      <c r="F128" s="5">
        <f>CEILING(C100*0.825,5)</f>
        <v>285</v>
      </c>
      <c r="G128" s="6">
        <v>3</v>
      </c>
      <c r="H128" s="11"/>
      <c r="I128" s="5">
        <f>CEILING(C100*0.75,5)</f>
        <v>255</v>
      </c>
      <c r="J128" s="6">
        <v>1</v>
      </c>
      <c r="K128" s="11"/>
      <c r="L128" s="5"/>
      <c r="M128" s="6" t="s">
        <v>28</v>
      </c>
    </row>
    <row r="129" spans="1:13" ht="15">
      <c r="A129" s="68"/>
      <c r="B129" s="11"/>
      <c r="C129" s="5">
        <f>CEILING(C100*0.75,5)</f>
        <v>255</v>
      </c>
      <c r="D129" s="6">
        <v>3</v>
      </c>
      <c r="E129" s="11"/>
      <c r="F129" s="5">
        <f>CEILING(C100*0.825,5)</f>
        <v>285</v>
      </c>
      <c r="G129" s="6">
        <v>3</v>
      </c>
      <c r="H129" s="11"/>
      <c r="I129" s="5">
        <f>CEILING(C100*0.8,5)</f>
        <v>275</v>
      </c>
      <c r="J129" s="6">
        <v>1</v>
      </c>
      <c r="K129" s="11"/>
      <c r="L129" s="5"/>
      <c r="M129" s="6" t="s">
        <v>51</v>
      </c>
    </row>
    <row r="130" spans="1:13" ht="15">
      <c r="A130" s="68"/>
      <c r="B130" s="5"/>
      <c r="C130" s="5">
        <f>CEILING(C100*0.75,5)</f>
        <v>255</v>
      </c>
      <c r="D130" s="6">
        <v>3</v>
      </c>
      <c r="E130" s="5"/>
      <c r="F130" s="5">
        <f>CEILING(C100*0.825,5)</f>
        <v>285</v>
      </c>
      <c r="G130" s="6">
        <v>3</v>
      </c>
      <c r="H130" s="5"/>
      <c r="I130" s="5">
        <f>CEILING(C100*0.85,5)</f>
        <v>290</v>
      </c>
      <c r="J130" s="6">
        <v>1</v>
      </c>
      <c r="K130" s="5"/>
      <c r="L130" s="5"/>
      <c r="M130" s="6" t="s">
        <v>49</v>
      </c>
    </row>
    <row r="131" spans="1:13" ht="15.75" thickBot="1">
      <c r="A131" s="68"/>
      <c r="B131" s="12" t="s">
        <v>20</v>
      </c>
      <c r="C131" s="12">
        <f>CEILING(C100*0.75,5)</f>
        <v>255</v>
      </c>
      <c r="D131" s="28" t="s">
        <v>27</v>
      </c>
      <c r="E131" s="12" t="s">
        <v>22</v>
      </c>
      <c r="F131" s="12">
        <f>CEILING(C100*0.825,5)</f>
        <v>285</v>
      </c>
      <c r="G131" s="28" t="s">
        <v>27</v>
      </c>
      <c r="H131" s="12" t="s">
        <v>23</v>
      </c>
      <c r="I131" s="12">
        <f>CEILING(C100*0.9,5)</f>
        <v>310</v>
      </c>
      <c r="J131" s="28" t="s">
        <v>54</v>
      </c>
      <c r="K131" s="16"/>
      <c r="L131" s="16"/>
      <c r="M131" s="17" t="s">
        <v>49</v>
      </c>
    </row>
    <row r="132" ht="16.5" thickBot="1" thickTop="1">
      <c r="A132" s="69"/>
    </row>
  </sheetData>
  <sheetProtection/>
  <mergeCells count="26">
    <mergeCell ref="A70:A95"/>
    <mergeCell ref="B69:D69"/>
    <mergeCell ref="E69:G69"/>
    <mergeCell ref="H69:J69"/>
    <mergeCell ref="A103:A132"/>
    <mergeCell ref="B102:D102"/>
    <mergeCell ref="E102:G102"/>
    <mergeCell ref="H102:J102"/>
    <mergeCell ref="K69:M69"/>
    <mergeCell ref="H40:J40"/>
    <mergeCell ref="E5:F5"/>
    <mergeCell ref="E4:H4"/>
    <mergeCell ref="K102:M102"/>
    <mergeCell ref="A11:A33"/>
    <mergeCell ref="A41:A62"/>
    <mergeCell ref="B40:D40"/>
    <mergeCell ref="B96:C96"/>
    <mergeCell ref="E40:G40"/>
    <mergeCell ref="B34:C34"/>
    <mergeCell ref="B63:C63"/>
    <mergeCell ref="K40:M40"/>
    <mergeCell ref="B5:C5"/>
    <mergeCell ref="B11:D11"/>
    <mergeCell ref="E11:G11"/>
    <mergeCell ref="K11:M11"/>
    <mergeCell ref="H11:J11"/>
  </mergeCells>
  <printOptions/>
  <pageMargins left="0.75" right="0.75" top="1" bottom="1" header="0.5" footer="0.5"/>
  <pageSetup orientation="portrait" paperSize="9" scale="54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Boss</cp:lastModifiedBy>
  <cp:lastPrinted>2010-05-03T22:38:22Z</cp:lastPrinted>
  <dcterms:created xsi:type="dcterms:W3CDTF">2009-09-16T18:06:06Z</dcterms:created>
  <dcterms:modified xsi:type="dcterms:W3CDTF">2011-05-31T00:07:09Z</dcterms:modified>
  <cp:category/>
  <cp:version/>
  <cp:contentType/>
  <cp:contentStatus/>
</cp:coreProperties>
</file>